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月进度情况表" sheetId="1" r:id="rId1"/>
  </sheets>
  <definedNames>
    <definedName name="_xlnm._FilterDatabase" localSheetId="0" hidden="1">月进度情况表!$7:$108</definedName>
    <definedName name="_xlnm.Print_Area" localSheetId="0">月进度情况表!$A$6:$Q$108</definedName>
    <definedName name="_xlnm.Print_Titles" localSheetId="0">月进度情况表!$6:$7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<sst xmlns="http://schemas.openxmlformats.org/spreadsheetml/2006/main" count="842" uniqueCount="454">
  <si>
    <t>武平县2024年党建引领高质量发展“1+7”行动百个县重点项目月工作目标安排表</t>
  </si>
  <si>
    <t>备注：请各第一责任单位按照“年度节点目标进度安排”提速20%要求制定每个项目的月工作目标。</t>
  </si>
  <si>
    <t>武平县2024年党建引领高质量发展“1+7”行动百个县重点项目月进度完成情况表</t>
  </si>
  <si>
    <t>项目序号</t>
  </si>
  <si>
    <t>项目名称</t>
  </si>
  <si>
    <t>建设内容及规模</t>
  </si>
  <si>
    <t>建设年限</t>
  </si>
  <si>
    <t>总投资</t>
  </si>
  <si>
    <t>2024年计划投资</t>
  </si>
  <si>
    <t>当月完成投资</t>
  </si>
  <si>
    <t>本年累计完成投资</t>
  </si>
  <si>
    <t>年度计划完成比</t>
  </si>
  <si>
    <t>实际开工</t>
  </si>
  <si>
    <t>计划竣工时间</t>
  </si>
  <si>
    <t>实际竣工</t>
  </si>
  <si>
    <t>县级挂钩领导</t>
  </si>
  <si>
    <t>责任单位</t>
  </si>
  <si>
    <t>项目业主                         (建设、筹建、代建单位)</t>
  </si>
  <si>
    <t>月进度完成比</t>
  </si>
  <si>
    <t>挂旗建议</t>
  </si>
  <si>
    <t>项目合计：100个</t>
  </si>
  <si>
    <t>武平县“迎贤回乡·引客入武”高铁引流项目</t>
  </si>
  <si>
    <t>该项目位于全县各景区及教学点，主要建设内容有：
1.开发“畅游武平”小程序，实现8个一键到达；
2.推出动车礼包申领活动，分期推出县内外游客凭动车票享受商家打折或免费消费活动；
3.全年举办节庆活动4场次以上；
4.出台旅行社高铁引客入武奖励政策，持续推动“百万老广游龙岩”宣传活动，2024年力争接待广东游客50万人次，积极开拓长三角客源市场，启动“百万阿拉游龙岩”宣传活动，2024年力争接待长三角游客3万人次;
5.加大培训引流力度，力争全年接待县外来武培训4万人次。</t>
  </si>
  <si>
    <t>1月</t>
  </si>
  <si>
    <t>12月</t>
  </si>
  <si>
    <t>张雅静
廖新强</t>
  </si>
  <si>
    <t>文体旅游局
宣传部
县委党校
各相关乡镇</t>
  </si>
  <si>
    <t>天然文旅公司</t>
  </si>
  <si>
    <t>红旗</t>
  </si>
  <si>
    <t>武平县城乡精神文明融合创建项目</t>
  </si>
  <si>
    <t>该项目位于全县各乡镇（街道），主要建设内容有：
1.对全县17个乡镇（街道）新时代文明实践所（站）阵地进行提档升级，推动常态化开展活动，提升文明实践活动成效；
2.推广文明积分做法，打造文明小铺、积分兑换超市等，推进乡风文明建设；
3.根据当地实际，因地制宜打造各具特色的新时代文明实践中心讲习点；
4.推动有条件的村建立家风家训馆，弘扬优秀传统文化。
5.“关爱她”女性培训项目，主要以“武平阿嫂”老人照护培训、“灵芝仙子”培训、武平旅居管家系统培训等方式，进一步扩大广大女性群体就业选择范围，并培养一批高素质的武平文旅产业女性人才，为武平文旅产业赋能，助推乡村振兴。总投资50万元（国投援建）。</t>
  </si>
  <si>
    <t>李小飞</t>
  </si>
  <si>
    <t>县委文明办
县妇联
团县委</t>
  </si>
  <si>
    <t>各乡镇（街道）
县妇联
团县委</t>
  </si>
  <si>
    <t>智慧武平项目（一期）（国投援建）</t>
  </si>
  <si>
    <t>该项目位于武平高新区县城工业园、万安镇、东留镇等地，主要建设内容有：1.新显产业大脑（一期）：该项目重点围绕建设一个平台（即领导驾驶舱）、一个中心（即新显全产业链云数据中心）、一个智库（即“新显产业智库”）、三大服务（即招商服务、项目服务、产业服务），构建武平“1113”新显产业大脑格局，助力武平新型显示产业集聚快速发展。总投资700万元，2023年国投援助资金。
2.“数字”林业平台（一期）： 对万安、东留两个乡镇现有林权数据进行梳理、调查，规范、整合，对缺失的林权空间数据，采用“图解、实测并举”的方式，补充林权宗地空间数据信息，对林权档案进行标准化处理，建立产权清晰、数据齐全、属性完整，图、属、档一致的林权不动产登记数据库，探索碳权证书登记、发放规范和更新机制。总投资350万元。
3.武平县综治视联网项目:根据岩平安办〔2023〕1号文件要求，进一步加强综治中心规范化建设，全市实现乡镇（街道）综治视联网建设全覆盖，建立视联网统一视频核心服务系统、高清视频会议双屏四流独显服务系统，配备核心交换机、一体式高清会议终端和链路辅材等。总投资200万元。</t>
  </si>
  <si>
    <t>12月底竣工</t>
  </si>
  <si>
    <t>张雅静
马金良
李天龙</t>
  </si>
  <si>
    <t>县政府办（大数据中心）
县林业局
县委政法委</t>
  </si>
  <si>
    <t>武平县公共实训基地建设项目</t>
  </si>
  <si>
    <t>该项目位于城厢镇文溪村，主要建内容有：
新建一幢公共技能实训综合楼，总建筑面积8000平方米，配套建设附属设施和购置设备等。</t>
  </si>
  <si>
    <t>2024-2025</t>
  </si>
  <si>
    <t>/</t>
  </si>
  <si>
    <t>马永彬
廖志新</t>
  </si>
  <si>
    <t>县人社局</t>
  </si>
  <si>
    <t>武平县天恒城市建设投资发展有限公司</t>
  </si>
  <si>
    <t>武平县养老服务设施建设项目</t>
  </si>
  <si>
    <t>该项目位于城厢镇、湘店镇、岩前镇等乡镇，主要建设内容有：
1.村级长者食堂：项目位于城厢镇下东村、湘店镇店下村等8个村，建设村级长者食堂，总投资400万元；
2.嵌入式养老服务机构：项目位于岩前镇灵岩村，爱心幼儿园改造为嵌入式养老服务机构，总投资1000万元。</t>
  </si>
  <si>
    <t>田从峰</t>
  </si>
  <si>
    <t>县民政局</t>
  </si>
  <si>
    <t>各相关建设乡镇</t>
  </si>
  <si>
    <t>●武平县基础教育扩容提升项目</t>
  </si>
  <si>
    <t>该项目位于武平一中、三中，主要建设内容有：
1.在武平一中校内新建艺术馆（科技教学楼）1栋、教学楼1栋、宿舍楼1栋，建筑面积10000平方米以上，同时改造运动场、宿舍楼、校友文化园、致远路等，改造面积8000平方米以上。
2.把武平三中宿舍楼改造成普通教室15间、教师办公室5间、卫生间10间等，同时采购设施设备，总投资600万元，建成后新增初中学位750个。</t>
  </si>
  <si>
    <t>2023-2024</t>
  </si>
  <si>
    <t>10月一中项目竣工；8月三中项目竣工。</t>
  </si>
  <si>
    <t>张丽华
王云川
廖志新</t>
  </si>
  <si>
    <t>县教育局
武平一中百年校庆指挥部</t>
  </si>
  <si>
    <t>武平一中
武平三中</t>
  </si>
  <si>
    <t>★武平县闽粤省际货运物流集散中心基础设施建设项目</t>
  </si>
  <si>
    <t>该项目位于岩前镇大布村，占地118.5亩，主要建设内容有：
1.建设大型运输车辆停车场；
2.建设汽车维修（服务）中心；
3.建设管理服务中心和冷链物流中心等基础设施。</t>
  </si>
  <si>
    <t>于  海
李天龙
练良祥</t>
  </si>
  <si>
    <t>岩前镇</t>
  </si>
  <si>
    <t>武平高新技术产业园区投资发展有限公司</t>
  </si>
  <si>
    <t>★武平县新型显示产业园（孵化器四期）</t>
  </si>
  <si>
    <t>该项目位于武平高新区县城工业园H05-1地块，项目总用地面积约168亩，总建筑面积约25万平方米，主要建设内容有：
1.新建12栋标准厂房；
2.新建2栋职工宿舍楼及配套设施。</t>
  </si>
  <si>
    <t>2022-2024</t>
  </si>
  <si>
    <t>7月</t>
  </si>
  <si>
    <t>练良祥</t>
  </si>
  <si>
    <t>武平高新技术产业园区管理委员会</t>
  </si>
  <si>
    <t>武平工业园区投资发展有限公司</t>
  </si>
  <si>
    <t>★武平县工业园区南部片区扩园项目</t>
  </si>
  <si>
    <t>该项目位于武平高新区县城工业园古武高速以北E13、E14和H14地块（面积700亩），2024年主要建设内容有：
1.古武高速以南地块，通过征迁报批取得土地开发使用权；
2.配套建设扩园基础设施，包括道路及管网、变电站、供水站和工业污水处理厂等。
3.兴旺路、兴园北路道路工程建设项目：兴旺路新建道路1200米、兴园北路新建道路1600米，同时配套建设桥梁、路面、人行道、绿化、路灯、排水、排污、给水、电力、通汛等设施。</t>
  </si>
  <si>
    <t>2022-2025</t>
  </si>
  <si>
    <t>张丽华
马金良
李天龙
练良祥</t>
  </si>
  <si>
    <t>武平县屋顶分布式光伏发电项目</t>
  </si>
  <si>
    <t>该项目位于武平县各公建单位，利用全县公建单位屋顶，建设一个规模100MW的“自发自用、余电上网”型分布式光伏发电项目，分期分步实施工程建设，建筑面积56.3万平方米，主要建设内容有：
1.一期省级科技孵化器 5.7MW；
2.二期企事业单位办公楼及其它部分 30.2MW；
3.三期学校、医院部分 64.1MW。
2024年主要实施第二期：企事业单位办公楼及其它部分 30.2MW。</t>
  </si>
  <si>
    <t>2022-2026</t>
  </si>
  <si>
    <t>10月</t>
  </si>
  <si>
    <t>张北阳</t>
  </si>
  <si>
    <t>福建武平国有投资集团有限公司</t>
  </si>
  <si>
    <t>★武平县天塑光电PC光学材料产品生产项目</t>
  </si>
  <si>
    <t>该项目位于武平高新区县城工业园，用地面积110亩，主要建设内容有：
1.建设30000平方米钢结构厂房；
2.建设光学级材料、医疗器械、LED导光板、隔音材料、军用器材等产品生产线，年产800吨聚碳酸酯PC光学材料。</t>
  </si>
  <si>
    <t>蓝启和</t>
  </si>
  <si>
    <t>城厢镇</t>
  </si>
  <si>
    <t>福建天塑光电科技有限公司</t>
  </si>
  <si>
    <t>★武平县晶易液晶显示器生产项目</t>
  </si>
  <si>
    <t>该项目位于武平高新区县城工业园，主要建设内容有：
租赁省级科技孵化器二期H栋厂房约11000平方米。项目新上2条液晶显示器生产线，分两期建设。
1.一期建设包含厂房基本装修，第一条LCD线的建设，配套办公区，仓库的装修；
2.二期建设包含LCM线、LED背光源线的建设及配套车间的装修。建成后预计年产LCD显示屏10kk以上，LCM显示模组3kk以上，LED背光源5kk以上。</t>
  </si>
  <si>
    <t>2023-2025</t>
  </si>
  <si>
    <t>9月</t>
  </si>
  <si>
    <t>张雅静</t>
  </si>
  <si>
    <t>象洞镇</t>
  </si>
  <si>
    <t>福建省晶易科技有限公司</t>
  </si>
  <si>
    <t>●武平县威灏模切及光学胶生产项目</t>
  </si>
  <si>
    <t>该项目位于武平高新区县城工业园省级科技孵化器三期第2栋第二层标准厂房，租赁面积约3360平方米。主要建设内容有：
1.建设8条模切生产线；
2.建设2条光学胶生产线。</t>
  </si>
  <si>
    <t>梁昌和</t>
  </si>
  <si>
    <t>万安镇</t>
  </si>
  <si>
    <t>福建威灏科技有限公司</t>
  </si>
  <si>
    <t>武平县开腾光通讯设备生产项目</t>
  </si>
  <si>
    <t>该项目位于武平高新区县城工业园古武高速以北E13、E14地块，占地面积40亩，总建筑面积为28000平方米，主要建设内容有：
1.新建厂房、仓储库房、研发综合楼、食堂及其它配套设施。
2.建设6条光纤熔接机、光纤识别仪、测试仪等光通讯设备及仪器仪表生产线。</t>
  </si>
  <si>
    <t>福建开腾科技有限公司</t>
  </si>
  <si>
    <t>武平县智显新型显示生产线建设项目</t>
  </si>
  <si>
    <t>该项目位于武平高新区县城工业园，主要建设内容有：
1.租赁县城工业园区省级科技孵化器三期第8栋厂房；
2.建设以自动激光切割、自动贴片、自动背光、自动绑定等为主的一体化大型生产线。</t>
  </si>
  <si>
    <t>3月</t>
  </si>
  <si>
    <t>马永彬</t>
  </si>
  <si>
    <t>永平镇</t>
  </si>
  <si>
    <t>福建智显光电科技有限公司</t>
  </si>
  <si>
    <t>武平县深平全自动电子组装生产项目</t>
  </si>
  <si>
    <t>该项目位于武平高新区县城工业园，项目主要生产电子元器件、电子专用材料等，主要建设内容有：
1.拟租赁县城工业园省级科技孵化器二期E栋标准厂房第一层，面积约3200平方米。
2.建设3条全自动SMT贴片生产线，1条后焊线及全自动AOI智能检测设备。</t>
  </si>
  <si>
    <t>6月</t>
  </si>
  <si>
    <t>林福远</t>
  </si>
  <si>
    <t>下坝乡</t>
  </si>
  <si>
    <t>福建深平科技有限公司</t>
  </si>
  <si>
    <t>武平县龙鑫达网版制造及光学胶分切生产项目</t>
  </si>
  <si>
    <t>该项目位于武平高新区县城工业园，主要建设内容有：
租赁省级科技孵化器二期厂房6000平方米，建设10条全自动网版制造生产线、5条OCA光学胶全自动分切生产线。</t>
  </si>
  <si>
    <t>李天龙</t>
  </si>
  <si>
    <t>县工信科技局</t>
  </si>
  <si>
    <t>深圳市龙鑫达精密制版有限公司</t>
  </si>
  <si>
    <t>★武平县量必达智能卡和电子标签生产项目</t>
  </si>
  <si>
    <t>该项目位于武平高新区县城工业园，主要建设内容有：
租赁省级科技孵化器三期第4栋第1至3层，面积约10000平方米，建设一条年产1亿pcs智能卡和电子标签生产线。</t>
  </si>
  <si>
    <t>福建芯必达科技有限公司</t>
  </si>
  <si>
    <t>金旗</t>
  </si>
  <si>
    <t>武平县佳显达背光及液晶模组生产项目</t>
  </si>
  <si>
    <t>该项目位于武平高新区县城工业园，主要建设内容有：
租赁县城工业园省级科技孵化器三期厂房，面积约3200平方米，建设6条背光生产线及2条液晶屏生产线。</t>
  </si>
  <si>
    <t>2023－2024</t>
  </si>
  <si>
    <t>胡楚文</t>
  </si>
  <si>
    <t>大禾镇</t>
  </si>
  <si>
    <t>龙岩佳盛达电子有限公司</t>
  </si>
  <si>
    <t>武平县泰信触摸屏及模组生产项目</t>
  </si>
  <si>
    <t>该项目位于武平高新区县城工业园省级科技孵化器三期，4号厂房4-5层，主要建设内容有：
建设5条丝印生产线、3条清洗生产线、 5条组合生产线、6条切割生产线、8条贴合生产线。</t>
  </si>
  <si>
    <t>8月</t>
  </si>
  <si>
    <t>东莞市泰信电子科技有限公司</t>
  </si>
  <si>
    <t>武平县条形LCD显示模组及整机生产项目</t>
  </si>
  <si>
    <t>该项目位于科技孵化器三期，三期11号厂房4、5楼，主要建设内容有：
建设2条LCD显示模组生产线，1条整机生产线。</t>
  </si>
  <si>
    <t>东莞市条形智能科技有限公司</t>
  </si>
  <si>
    <t>武平县中触全自动数字智能显示产业项目（二期）</t>
  </si>
  <si>
    <t>该项目位于武平高新区县城工业园，占地37亩，建设2条全尺寸电容触摸屏生产线，年产电容触摸屏1200万件。2024年主要建设内容有：
一楼11000平方米无尘车间装修，新上2条玻璃盖板生产线，规划用地30亩，厂房设计并开展前期工作。</t>
  </si>
  <si>
    <t>2024-2026</t>
  </si>
  <si>
    <t>11月玻璃盖板生产线投产</t>
  </si>
  <si>
    <t>黄清平</t>
  </si>
  <si>
    <t>中堡镇</t>
  </si>
  <si>
    <t>福建省中触科技有限公司</t>
  </si>
  <si>
    <t>武平县鸿锦LED/LCD新型商显生产项目</t>
  </si>
  <si>
    <t>该项目位于武平高新区县城工业园，主要建设内容有：
租赁省级孵化器三期6栋4、5层厂房，面积7100平方米，建设LED生产线4条和LCD组装线2条。</t>
  </si>
  <si>
    <t>陈永荣</t>
  </si>
  <si>
    <t>民主乡</t>
  </si>
  <si>
    <t>福建南鑫光电有限公司</t>
  </si>
  <si>
    <t>武平县众鑫成玻璃面板及触摸屏生产项目</t>
  </si>
  <si>
    <t>该项目位于武平高新区岩前工业园，主要建设内容有：
租赁武平高新区光电信息产业园厂房7000平方米，建设8条新型触摸屏、智能穿戴产品生产线。</t>
  </si>
  <si>
    <t>惠州市众鑫成光电科技有限公司</t>
  </si>
  <si>
    <t>●武平县金普达数字信息化电子打印技术生产项目</t>
  </si>
  <si>
    <t>该项目位于武平高新区岩前工业园，规划总用地面积3000平方米。主要建设内容有：
1.拟新购置Solar系列线路喷印机2套、Solar系列防焊喷印机2套、Saturn系列字符喷印机1套、AGV投料机等生产设备；
2.新增线路前处理线1条、DES线1条，在线AVI检查线1条、阻焊喷砂前处理线1条、全自动隧道烤炉1条；配套全自动输送流水线，采用PCB数字喷墨技术；
3.建设世界首条数字信息化电子喷印PCB线路板生产线，实现高效数字化喷印PCB线路板生产。</t>
  </si>
  <si>
    <t>2月</t>
  </si>
  <si>
    <t>福建省金普达电子科技有限公司</t>
  </si>
  <si>
    <t>★武平县捷成安智能安防设备生产项目</t>
  </si>
  <si>
    <t>该项目位于武平高新区县城工业园，主要建设内容有：
1.一期项目租赁武平高新区县城工业园省级科技孵化器三期标准厂房6400平方米，建设3条年产20万件智慧安防系统设备生产线；
2.二期项目购买工业园区H05-2-2工业用地约30亩自建厂房，建设3条年产20万件智慧安防系统设备生产线。</t>
  </si>
  <si>
    <t>福建精智捷成科技有限公司</t>
  </si>
  <si>
    <t>★武平县智触多媒体互动一体机生产项目</t>
  </si>
  <si>
    <t>该项目位于武平高新区县城工业园，主要建设内容有：
租赁武平高新区县城工业园省级科技孵化器三期标准厂房9600平方米，
1.一期项目租赁标准厂房6400平方米，建设1条年产4万件智能多媒体交互一体机全自动生产线；
2.二期项目租赁标准厂房3200平方米，建设1条年产4万件智能多媒体交互一体机全自动生产线。</t>
  </si>
  <si>
    <t>龙岩市智触科技有限公司</t>
  </si>
  <si>
    <t>★武平县伊普思压力容器特种设备（三期）生产项目</t>
  </si>
  <si>
    <t>该项目位于武平高新区县城工业园，总用地面积约70亩，主要建设内容有：
建设4条制氮制氧生产线、6条大型智能自动化激光切割线、全自动滚筒卷圆焊接线及纵线自动焊接线、超声波、气压水压测试线等。</t>
  </si>
  <si>
    <t>于  海
林  丹</t>
  </si>
  <si>
    <t>武东镇</t>
  </si>
  <si>
    <t>福建伊普思实业有限公司</t>
  </si>
  <si>
    <t>★武平县鑫成裕工业机器人智能运用生产项目</t>
  </si>
  <si>
    <t>该项目位于武平高新区县城工业园，控规编号为F06-3，总用地面积约30亩，主要建设内容有：
建设2条全自动智能机器人设备生产线。
项目达产后预计年产2000台智能机器人设备应用。</t>
  </si>
  <si>
    <t>4月</t>
  </si>
  <si>
    <t>县商务局</t>
  </si>
  <si>
    <t>福建鑫成裕机器人科技有限公司</t>
  </si>
  <si>
    <t>武平县富源年产1200辆专用车生产项目</t>
  </si>
  <si>
    <t>该项目位于武平高新区岩前工业园，总用地面积约26亩。主要建设内容有：
建设2条年产专用集装箱运输半挂车等各种专用车1200辆生产线。</t>
  </si>
  <si>
    <t>福建鑫金丰专用车制造有限公司</t>
  </si>
  <si>
    <t>武平县雪狐超低温速冻设备生产项目</t>
  </si>
  <si>
    <t>该项目位于武平高新区县城工业园E13、E14地块，主要建设内容有：
建设3条超低温速冻设备等生产线。</t>
  </si>
  <si>
    <t>林  丹</t>
  </si>
  <si>
    <t>县水利局</t>
  </si>
  <si>
    <t>广东雪狐制冷设备有限公司</t>
  </si>
  <si>
    <t>武平县年产100台高速曲面印刷机生产项目</t>
  </si>
  <si>
    <t>该项目位于武平高新区县城工业园D07-1E地块，总用地面积约14亩，主要建设内容有：
1.建设1幢约11000平方米二层钢结构工业厂房；
2.建设1幢办公楼。
3.建设高速曲面印刷机生产线。</t>
  </si>
  <si>
    <t>福建省闽业设备制造有限公司（福建省岩成建设工程有限公司）</t>
  </si>
  <si>
    <t>●武平县良亚工艺品生产项目</t>
  </si>
  <si>
    <t>该项目位于武平高新区县城工业园，占地12亩，主要建设内容有：
1.建设钢结构厂房和多层混凝土厂房各一栋；
2.建设综合办公楼一栋；
3.建设竹木传统手工艺品、饰品、摆件等生产线。</t>
  </si>
  <si>
    <t>廖志新</t>
  </si>
  <si>
    <t>县住建局</t>
  </si>
  <si>
    <t>福建良亚工艺品有限公司</t>
  </si>
  <si>
    <t>绿旗</t>
  </si>
  <si>
    <t>●武平县绿森林新型建材（竹纤维板、建筑模板等）生产项目</t>
  </si>
  <si>
    <t>该项目位于武平高新区十方工业园，用地20亩，主要建设内容有：
1.建设1条年产50万平方米竹木纤维墙板生产线；
2.建设1条年产26万片多层模板生产线。</t>
  </si>
  <si>
    <t>武平县鸿凯新型材料有限公司</t>
  </si>
  <si>
    <t>●武平县PVC建筑模板及多层模板生产项目</t>
  </si>
  <si>
    <t>该项目位于武平高新区十方工业园，总用地面积约30亩，主要建设内容有：
1.建设4条年产26万片多层模板生产线；
2.建设1条年产 20000㎡PVC建筑模板生产线。</t>
  </si>
  <si>
    <t>汪  洋</t>
  </si>
  <si>
    <t>中赤镇</t>
  </si>
  <si>
    <t>蕉岭县广福镇宏鑫胶合板厂</t>
  </si>
  <si>
    <t>武平县南兴包装材料年产10万吨再生瓦楞纸智能化建设项目</t>
  </si>
  <si>
    <t>该项目位于城厢镇文溪村，总建筑面积约30000平方米，主要建设内容有：
1.建设3栋框架、钢结构厂房和环保设施；
2.新上1条再生瓦楞纸智能化生产线；
3.改造制浆生产设备及污水处理设施；
项目达产后，预计年产10万吨再生瓦楞纸。</t>
  </si>
  <si>
    <t>县卫健局</t>
  </si>
  <si>
    <t>福建南兴包装材料有限公司</t>
  </si>
  <si>
    <t>武平县竹材综合加工建设生产项目</t>
  </si>
  <si>
    <t>该项目位于武平高新区岩前工业园，建筑面积4.8万平方米，主要建设内容有：
建设竹集成材、竹工艺品、竹家居用品、炭气联产供热等26条生产线。年产竹集成材1.2万立方米。</t>
  </si>
  <si>
    <t>11月二期投产</t>
  </si>
  <si>
    <t>县林业局</t>
  </si>
  <si>
    <t>福建湘楠竹材家居用品有限公司</t>
  </si>
  <si>
    <t>●武平县致美不锈钢金属建设项目</t>
  </si>
  <si>
    <t>该项目位于武平高新区县城工业园，占地面积约23亩，项目建设铝合金幕墙等高端金属制品智能化生产线。分2期建设，主要建设内容有：
1.一期建设一栋标准厂房占地面积约4000平方米，办公楼一栋占地面积200平方米；
2.二期建设占地面积2000平方米多层厂房一栋。</t>
  </si>
  <si>
    <t>12月一期竣工</t>
  </si>
  <si>
    <t>致美（福建）金属有限公司</t>
  </si>
  <si>
    <t>武平县高性能粉末冶金机械结构零件生产项目</t>
  </si>
  <si>
    <t>该项目位于武平高新区岩前工业园，主要建设内容有：
1.租赁高新区光电信息产业园第2栋标准厂房第一层，面积3520平方米。
2.建设1条粉末冶金制品生产线。</t>
  </si>
  <si>
    <t>厦门市力立粉末冶金有限公司</t>
  </si>
  <si>
    <t>★武平县三鑫悦洋银多金属矿采选工程</t>
  </si>
  <si>
    <t>该项目位于中堡镇，工业场地占地总面积约215亩，主要建设内容有：
1.建设主井、副井、风井各1个；
2.建设充填站1座；
3.建设选矿生产线一条，年处理银多金属矿石66万吨。</t>
  </si>
  <si>
    <t>2022- 2026</t>
  </si>
  <si>
    <t>张北阳
黄清平
廖志新</t>
  </si>
  <si>
    <t>武平县天盛矿业投资集团有限公司
中堡镇</t>
  </si>
  <si>
    <t>武平县三鑫矿业开发有限公司</t>
  </si>
  <si>
    <t>●武平县高岭土精深加工项目（扩建）</t>
  </si>
  <si>
    <t>该项目位于下坝乡大田村，建筑面积20万平方米，项目分三期实施，主要建设内容有：
1.建设钢结构厂房一栋；
2.建设国道358至矿区连接线道路（含新建大田桥）
3.建设研发中心大楼、办公楼、员工宿舍及厂房周边道路硬化及绿化等配套设施；
4.扩建纳米级高岭土精品及硅粉、超薄岩板材等一系列非金属新材料生产线三条；
扩建项目全面建成后可新增年产纳米级高岭土精品105万吨、纳米级硅砂粉产品595万吨、超薄岩板材3000万平方米。</t>
  </si>
  <si>
    <t>龙岩市富禾新材料科技有限公司</t>
  </si>
  <si>
    <t>武平县路达年产10万吨型煤生产项目</t>
  </si>
  <si>
    <t>该项目位于武平高新区岩前园区西区A8-1地块。建筑面积3009.3平方米，占地面积3009.3平方米。主要建设内容有：建设一条年产10万吨型煤生产线，项目达产后，预计年产型煤10万吨。</t>
  </si>
  <si>
    <t>县财政局</t>
  </si>
  <si>
    <t>龙岩市路达超细脱硫剂有限公司</t>
  </si>
  <si>
    <t>福建武平塔牌水泥1#、2#窑SCR改造项目</t>
  </si>
  <si>
    <t>该项目位于岩前镇，主要建设内容有：
对福建塔牌水泥有限公司1#、2#窑生产系统氮氧化物排放在原有达标基础上进行综合性技术改造，实现超低排放治理目标。本项目新增二套SCR系统。改造投入运行后，1#、2#窑预计可实现氮氧化物排放浓度低于50mg/㎥，同时可以控制氨逃低于8mg/㎥，显著改善当地大气环境。</t>
  </si>
  <si>
    <t>胡阳基</t>
  </si>
  <si>
    <t>武平县生态环境局
岩前镇</t>
  </si>
  <si>
    <t>福建塔牌水泥有限公司</t>
  </si>
  <si>
    <t>武平县紫金龙江亭铜多金属矿采矿工程</t>
  </si>
  <si>
    <t>该项目位于中堡镇岭头村、下村村。主要建设内容有：
1.实施龙江亭工业场地平整；
2.回风井工程施工道路建设；
3.地表空压机房建设；
4.地表配电房建设；
5.井下开拓巷道及井下六大系统建设工作。</t>
  </si>
  <si>
    <t>2023 - 2024</t>
  </si>
  <si>
    <t>武平紫金矿业有限公司</t>
  </si>
  <si>
    <t>武平县三鑫畚箕窝尾矿库建设项目</t>
  </si>
  <si>
    <t>该项目位于中堡镇，工业用地占地总面积约296亩，主要建设内容包含：初级坝、排洪系统、排渗设施、防渗设施、截渗坝、监测设施、尾矿输送回水设施等。</t>
  </si>
  <si>
    <t>武平县尾矿综合利用项目</t>
  </si>
  <si>
    <t>该项目位于中堡镇，规划用地为武平紫金周边可建设用地20亩，主要建设内容有：
1.建设原料堆棚、热风炉车间、微粉生产车间、尾矿微粉库、库房；
2.建设年处理50万吨尾矿渣、生产尾矿微粉44万吨的一条尾矿微粉生产线。</t>
  </si>
  <si>
    <t>厦门兑泰环保科技有限公司</t>
  </si>
  <si>
    <t>★国道G205线武平十方高梧至丘坑段公路工程</t>
  </si>
  <si>
    <t>该项目位于十方镇，主要建设内容有：
建设线路全长13.06公里的沥青混凝土路面，按一级公路标准建设，路基宽度24m。项目分两段实施，
1.先行实施来福至丘坑段；
2.高梧至来福段开展前期工作。</t>
  </si>
  <si>
    <t>2023-2027</t>
  </si>
  <si>
    <t>4月来福至丘坑段竣工</t>
  </si>
  <si>
    <t>县交通局
十方镇</t>
  </si>
  <si>
    <t>福建武平天润实业有限公司</t>
  </si>
  <si>
    <t>★漳武高速十方互通及接线工程</t>
  </si>
  <si>
    <t>该项目位于十方、武东、中堡，主要建设内容有：
1.起点武平县十方高梧经武东至中堡林坊，改扩建25.8公里；
2.按二级公路标准建设，设计时速60千米/小时，路基宽度为10米，路面宽度8.5米，水泥混凝土路面。</t>
  </si>
  <si>
    <r>
      <rPr>
        <sz val="14"/>
        <rFont val="仿宋"/>
        <charset val="134"/>
      </rPr>
      <t xml:space="preserve">黄清平
陈振益
</t>
    </r>
    <r>
      <rPr>
        <sz val="14"/>
        <color rgb="FFFF0000"/>
        <rFont val="仿宋"/>
        <charset val="134"/>
      </rPr>
      <t>胡阳基</t>
    </r>
  </si>
  <si>
    <t>县交通局
武东镇
中堡镇</t>
  </si>
  <si>
    <t>武平县富通公路建设投资有限公司</t>
  </si>
  <si>
    <t>龙岩至龙川铁路武平至梅州段项目</t>
  </si>
  <si>
    <t>该项目福建段线路全部位于武平县境内。线路自武平站引出，经十方镇鲜水村、处明村，中赤镇上赤村，岩前镇杨梅村、澄邦村进入广东省境内，设计时速为250公里/小时，双线、一级电气化高速铁路设计，福建段线路长度12.617km。主要建设内容有：
1.建设桥梁9座，长3.295km；
2.建设隧道8座，长8.131km，桥隧总长 11.426km，（桥隧比 90.56%）。</t>
  </si>
  <si>
    <r>
      <rPr>
        <sz val="14"/>
        <rFont val="仿宋"/>
        <charset val="134"/>
      </rPr>
      <t xml:space="preserve">刘演昌
汪  洋
马金良
廖新强
</t>
    </r>
    <r>
      <rPr>
        <sz val="14"/>
        <color rgb="FFFF0000"/>
        <rFont val="仿宋"/>
        <charset val="134"/>
      </rPr>
      <t>胡阳基</t>
    </r>
  </si>
  <si>
    <t>龙岩至龙川铁路（武平段）项目建设协调指挥部
十方镇
中赤镇
岩前镇</t>
  </si>
  <si>
    <t>福建铁路有限公司</t>
  </si>
  <si>
    <t>●武平县省际公路路面提升工程</t>
  </si>
  <si>
    <t>该项目位于东留镇、十方镇、岩前镇、下坝乡，主要建设内容有：
1.国道G358广东界至中山三联段路面提升工程，项目位于下坝乡，总投资5000万元，2024年投资5000万元主要建设内容有：
（1）实施路面病害处治、路面铣刨，路线长14公里；
（2）.新建沥青路面铺设14万平方米。
2.国道G205武平十方集贤村至岩前伏虎村路面改造工程，项目位于十方镇、岩前镇，总投资6000万元，2024年投资6000万元主要建设内容有：
（1）实施路面病害处治、路面铣刨，路线长15.87公里；
（2）沥青路面铺设19万平方米。
3.国道357江西界至东留兰畲段路面改造工程，项目位于东留镇，总投资2500万元，2500万元主要建设内容有：
（1）实施路面病害处治、路面铣刨，路线长7公里；
（2）沥青路面铺设约8万平方米。</t>
  </si>
  <si>
    <t>6月十方集贤村至岩前伏虎村段竣工；
12月广东界至中山三联段和江西界至东留兰畲段竣工。</t>
  </si>
  <si>
    <t>县交通局</t>
  </si>
  <si>
    <t>龙岩市武平公路事业发展中心</t>
  </si>
  <si>
    <t>★武平革命老区城乡融合发展示范区建设项目</t>
  </si>
  <si>
    <t>该项目位于城厢镇，总建筑面积约48万平方米，主要建设内容有：
新建幼儿园、小学、节庆广场、专业批发市场、河滨公园、湿地公园、周边道路、绿化工程、人防工程、停车场、给排水、电力设施等公共服务和基础设施。
其中2024年重点实施（续建）以下项目：
1.沿河西路三期道路周边开发：收储、开发面积51.7亩，总投资3.5亿元。
2.平南路（武平大道至南通路）：道路长386米，红线宽18米，工程包括地下管网、沥青路面、人行道及绿化亮化等配套设施等。
3.完成沿河西路四期征迁等前期工作。</t>
  </si>
  <si>
    <t>2021-2025</t>
  </si>
  <si>
    <t>3月平南路西段道路项目竣工</t>
  </si>
  <si>
    <t>刘演昌
马金良
刘开锦
廖志新</t>
  </si>
  <si>
    <t>武平县城南部片区建设指挥部</t>
  </si>
  <si>
    <t>武平县天恒城市建设投资集团有限公司</t>
  </si>
  <si>
    <t>●武平县县城更新样板工程项目</t>
  </si>
  <si>
    <t>该项目位于平川街道、城厢镇，主要建设内容有：
1.武平县龙河文化长廊中心项目：项目位于平川街道北河西路东侧靠平川河地块，建设公园入口景观、入口道路、停车场、游路、管理房及公厕、景观桥、智慧运动场（国投援建）、跌水坝、汀步、水文化宣传长廊、休闲亭廊及座椅、路灯、植物配置及附属配套设施等。总投资6600万元，2024年投资1600万元。
2.城区雨污分流项目：坚持片区化、功能化、系统治理原则，分年度实施西南片区、东门片区、中心街片区、青云山片区、七坊片区雨污分流改造，同步实施供水、燃气管道及杆线规整、道路修整等，总投资5亿元。其中2024年重点实施以下项目：（1）礤角片区管网改造工程：实施礤角片区（西厢、西门）和看守所、拘留所、武警及且富坊、镇龙坑、金寨岭周边雨污分流改造、环境整治、道路提升改造等，投资约1000万元。（2）乌石岽片区管网改造工程:实施乌石岽片区雨污分流改造、环境整治、道路提升改造等，投资约500万元。（3）南通片区管网改造工程：实施农民街周边雨污分流改造、环境整治、道路提升改造等，投资约1500万元。（4）鼓楼路以北污水管道延伸工程：在钓鱼坑及实验小学鼓楼校区周边铺设污水管道等，总投资约620万元，2024年计划投资300万元。
3.武平县城区污水提质增效项目：分年度实施城区空白区域雨污管网建设，总投资2亿元，2024年计划投资3000万元。（1）七坊片区空白区域管网改造项目：实施瑶前新村、东门坝雨污管网新改建、环境整治、道路提升改造等总投资等，2024年计划投资2700万元。（2）空白区域排水管网深度排查及检查项目，2024年计划投资300万元。
4.武平县城区排水防涝整治工程:建设东门片区(东门塅、东门市场及周边和瑶前溪及周边)排水防涝设施;排洪渠长4300米、雨水管长3600米，改造易涝点的雨水口和排水渠，增设雨水井、雨水篦及钢筋砼箱涵等并建设相关配套附属设施。其中，一期实施5200万元。（东门片区雨污分流改造项目已完工总投资2600万元，2024年重点实施瑶前新村至丰平路东段周边管网建设，排渠清淤等，计划投资1800万元）
5.武平县县城更新样板工程：
（1）兴贤坊活力街区样板：兴贤坊环境提升，重点围绕“文化底蕴、多彩花样、植物配置、生态创新”，总投资300万元。（2）水环境综合治理样板：实施西门溪、瑶前溪排水防涝建设，沿河污水主管网（鸿鹭桥至彩虹桥段两边）改造,河道清淤、平川、城厢入河排污口整治、排水口等，总投资5000万元，2024年投资1500万元。（3）城市体检及城市更新编制：规划城市更新样板工程，160万元
6.祥云路段建设工程：路长约634米、红线宽25米，包括地下管网、沥青路面、人行道铺设及绿化亮化工程,总投资4027万元，2024年投资1700万元。
7.老化燃气管道更新改造及燃气安全装置更新改造工程。
8.武平动车站至县城沿线（国道357线）整治提升工程：2024年实施十方镇来福村交叉口周边民房立面改造、城厢镇隆军加油站对面临时停车场建设、十方镇来福村交叉处建设口袋公园，2024年投资600万元。</t>
  </si>
  <si>
    <t>6月龙河文化长廊中心项目竣工；9月完成城市体检及城市更新编制；
12月城区雨污分流项目、兴贤坊活力街区样板工程、水环境综合治理样板工程竣工</t>
  </si>
  <si>
    <t>于  海
马金良
廖志新</t>
  </si>
  <si>
    <t>县住建局
平川街道
城厢镇
十方镇</t>
  </si>
  <si>
    <t>平川街道
城厢镇
十方镇
武平县天恒城市建设投资集团有限公司</t>
  </si>
  <si>
    <t>武平县“主客共享·舒适温暖”旅居城市建设项目（一期）</t>
  </si>
  <si>
    <t>该项目位于全县各乡镇（街道），旨在打造“主客共享 舒适温暖”旅居城市。主要建设内容有：
（一）基础设施完善方面：
1、建成100个爱心驿站，增加200个哈喽助力车备用头盔；
2.在东门苑公园和河滨客家文化公园安装5处特色座椅，在龙河文化公园配建乒乓球、羽毛球、足球等体育设施；
3.实施西苑路和七坊腾里口袋公园建设。
4.建设武平县闽粤省际“大布之乐”生态田园文体项目-音乐图书馆。
（二）提升“软”服务方面：
1.增加开放5家机关企事业单位内部停车场和32家机关企事业单位卫生间对外开放；
2.完善县博物馆服务供给，每个开放日提供1次固定时段的免费集中讲解；
3.开展“农家艺学堂”公益培训班和“百姓大舞台”，固定地点常态化开展娱乐文化活动。
（三）提升区域执法能力方面：
为便于迅速高效开展区域联合执法工作，将16个乡镇划分为4个片区：城郊片区、武西南片区、武东南片区、武北片区。通过整合和统筹调配使用乡镇执法力量，探索乡镇区域联合执法工作体制机制，解决乡镇执法力量不足，执法难、协同难等问题。各乡镇按照规范化建设要求，实现联合执法中心和综合执法队“有场所、有人员、有制度、有经费、有设备”。</t>
  </si>
  <si>
    <t>马金良
廖新强
蒋群钦
练良祥</t>
  </si>
  <si>
    <t>县政法委
县委宣传部
县委文明办
县文体旅游局
县住建局
县城管局
县司法局
岩前镇</t>
  </si>
  <si>
    <t>县政法委
县委宣传部
县委文明办
县文体旅游局
县住建局
县城管局
各相关乡镇（街道）</t>
  </si>
  <si>
    <t>武平县城乡建设绿色低碳试点片区建设项目</t>
  </si>
  <si>
    <t>该项目位于平川街道、城厢镇，主要建设内容有：
1.建设星级绿色建筑：以武平县新型显示产业园1#宿舍楼为试点，开展三星级绿色建筑建设工作；
2.既有公共建筑节能改造：依托于公共机构能源托管项目，对能耗超标建筑开展节能诊断，因地制宜集成应用适宜的绿色低碳技术，累计实施改造面积不少于3万㎡；
3.推广太阳能建筑应用：以武平县新型显示产业园作为建筑光伏一体化试点，该项目建筑面积为209730㎡，占地面积约为41650㎡，预计装机容量约为2.9MW，并在此基础上探索“光储直柔”的可行性；
4.建设超低能耗建筑：以武平一中同心教学楼项目4560㎡作为超低能耗建筑试点项目，重点实施配套建筑超低能耗示范，形成超低能耗建筑建设样板；
5.建立碳排放监测平台：建设碳排放监测平台，推动建筑和基础设施用水、用电、用气信息共享，提高智能化水平；
6.开展碳排放测算：厘清片区城乡建设领域碳排放核算边界，摸清片区内城乡建设领域碳排放现状，预测碳排放发展趋势，制定减碳降碳发展策略和技术措施。</t>
  </si>
  <si>
    <t>武平一中
国投集团</t>
  </si>
  <si>
    <t>武平县储能及充电桩等新能源新基建建设运营项目</t>
  </si>
  <si>
    <t>该项目位于武平县，一期主要建设内容有：在现有停车场内建设约60个电动汽车充电桩及配套基础设施。</t>
  </si>
  <si>
    <t>县发改局</t>
  </si>
  <si>
    <t>广州发展新能源股份有限公司</t>
  </si>
  <si>
    <t>武平县老旧小区改造工程</t>
  </si>
  <si>
    <t>该项目位于平川街道、城厢镇，主要建设内容有：
实施农民街、果杂小区、乌石岽老旧街区改造，涉及576户。</t>
  </si>
  <si>
    <t>县住建局
平川街道</t>
  </si>
  <si>
    <t>平川街道
城厢镇</t>
  </si>
  <si>
    <t>武平县城区市政公用设施功能完善提升工程</t>
  </si>
  <si>
    <t>该项目位于平川街道，主要建设内容有：
1.垃圾分类亭（屋）安装、分类垃圾桶等设施完善提升及日常运营服务；
2.常态化对城区市政公用设施[含管网(清淤、检测、疏通)、道路、桥梁、人行道、隔离护栏、标识标线、无障碍设施等]维修更新；
3.对城区主次干道缺株进行补植，老旧公园进行绿化提升，公园、主次干道的基础园林设施进行定期或日常检查、修复。</t>
  </si>
  <si>
    <t>县城市管理局</t>
  </si>
  <si>
    <t>●武平县丰祥片区城市综合体建设项目</t>
  </si>
  <si>
    <t>该项目位于东门市场西南侧，总体面积127亩，主要建设内容有：建设建筑功能住宅、商业、配套用房、配套路网等基础设施等。
一期：A-01地块，总建筑面积69494.23平方米，其中商品房建筑面积33660平方米，安置房面积14362.23平方米，商业面积2522.72平方米，地下建筑面积17073平方米，计容建筑面积50545平方米，共10栋，建筑功能住宅、商业、配套用房。 其中6栋为18层，2栋为17层，1栋为3层，1栋为1层。</t>
  </si>
  <si>
    <t>张北阳
廖志新</t>
  </si>
  <si>
    <t>平川街道办事处
县住建局</t>
  </si>
  <si>
    <t>客都汇樾龙门·天和建设项目（C4地块）</t>
  </si>
  <si>
    <t>该项目位于城厢镇，主要建设内容有：
建设商业用房，商品住宅和配套用房，用地面积63644平方米，总建筑面积102475.36平方米，其中计容建筑面积76371.80平方米。</t>
  </si>
  <si>
    <t>2021-2023</t>
  </si>
  <si>
    <t>福建金岸房地产开发有限公司</t>
  </si>
  <si>
    <t>客都汇樾龙门·天成建设项目（C5地块）</t>
  </si>
  <si>
    <t>该项目位于城厢镇，主要建设内容有：
建设商业用房，商品住宅和配套用房，用地面积62885平方米，总建筑面积97596.36平方米，其中计容建筑面积75326.54平方米，地下建筑面积21888.5平方米。其中一期建筑面积共计42394.37平方米，二期建筑面积56037.49平方米。</t>
  </si>
  <si>
    <t>菁英文苑建设项目</t>
  </si>
  <si>
    <t>该项目位于武平三中南侧，主要建设内容有：
建设商业用房，商品住宅和配套用房，占地面积30.36亩。项目建设用地面积20241平方米，建筑占地面积6477平方米，总建筑面积40385平方米，其中计容建筑面积32385平方米，地上总建筑面积32385平方米，地下总建筑面积8000平方米。</t>
  </si>
  <si>
    <t>武平县鑫瑞房地产开发有限公司</t>
  </si>
  <si>
    <t>武平县城投·裕景苑城市综合体项目</t>
  </si>
  <si>
    <t>该项目位于森林公园南侧，主要建设内容有：
建设商业用房，商品住宅和配套用房，规划用地面积25071平方米（住宅小区用地面积21446平方米，城镇道路用地面积3625平方米），建筑占地面积5896.49平方米，总建筑面54041.33平方米，计容建筑面积38602平方米，不计容建筑面积15439.33平方米（地下室12182.65平方米，地面架空层1899.98平方米，公共架空通道1356.7平方米）</t>
  </si>
  <si>
    <t>2023-2026</t>
  </si>
  <si>
    <t>福建武瑞建设有限公司</t>
  </si>
  <si>
    <t>武平县鸿泰尚城城市综合体项目</t>
  </si>
  <si>
    <t>该项目位于武平三中对面，仁济医院南侧，主要建设内容有：
建设商业用房，商品住宅和配套用房，建设用地面积16823平方米，总建筑面积43746平方米，其中计容建筑面积33646平方米，共6栋，总户数285户。</t>
  </si>
  <si>
    <t>武平鸿泰置业有限公司</t>
  </si>
  <si>
    <t>★武平县文旅融合发展示范区（一期）基础设施及A区建设项目（百家大院）</t>
  </si>
  <si>
    <t>该项目位于中山镇，依托中山国家历史文化名镇品牌，以中山独特的“客家百姓镇”文化为内涵，在原中山化肥厂旧址及周边建设武平县文旅融合发展示范区(“百家大院”)项目，打造乡村振兴特色小镇、江南风情古建群和古建文化、影视拍摄基地，项目一期规划用地面积161.65亩，其中项目投资协议（合资公司）内容面积109.16亩，主要建设内容有：
1.包括22栋古建筑修建，占地面积17780.4㎡，建筑面积25501.2㎡（其中耳房3759.7㎡）；
2.建设游客中心、集中厨房、围墙及市政配套设施、景观绿化等；
3.实施建设停车场、外环路、生活区修缮、太平至百家大院道路提升及电力迁改等。</t>
  </si>
  <si>
    <t>钟日朝
张雅静</t>
  </si>
  <si>
    <t>中山镇
武平县天然文化旅游公司</t>
  </si>
  <si>
    <t>武平县天然文化旅游公司</t>
  </si>
  <si>
    <t>武平县智慧文旅骑行驿站建设项目（国投援建）</t>
  </si>
  <si>
    <t>该项目分两期实施，一期以城区及县城周边为主，二期延伸至全县其他乡镇（街道）实施建设。
2024年实施一期建设，主要建设内容有：
1.在城区范围内设置10个骑行驿站点和配套智能化系统的建设；
2.设计一套智慧骑行小程序，提供个性化的骑行体验；
3.为保证骑行驿站软硬件整体正常运行，千鹭湖西大门规划新建1处骑行驿站运维中心值班室，安排人员值班及在线监测，对骑行驿站的运行情况进行全流程监控巡视。</t>
  </si>
  <si>
    <t>10月一期竣工</t>
  </si>
  <si>
    <t>县文体旅游局</t>
  </si>
  <si>
    <t>武平县天然文化旅游投资有限公司</t>
  </si>
  <si>
    <t>武平县桃溪镇福茶文旅体验项目</t>
  </si>
  <si>
    <t>该项目位于桃溪镇，主要建设内容有：
1.实施武平绿茶制作技艺传承研习体验馆项目；
2.实施茶文化主题民宿建设项目；
3.实施武平绿茶文化街区项目；
4.实施福茶文化主题公园建设项目；
5.实施生态景观茶园基地项目，对湘坑村2100亩茶园基地进行低产茶园改造、修建肥水一体化及边沟排水系统、茶园道路修复、景观彩化提升，打造集观光、采摘、体验为一体的生态茶园基地；
6.实施“一河两岸”项目，对集镇段河道两岸进行生态护坡建设，改造沿河步道，新建水上栈道130米、亲水平台3处，提升两岸绿化带工程。</t>
  </si>
  <si>
    <t>廖志新
陈英棠</t>
  </si>
  <si>
    <t>桃溪镇</t>
  </si>
  <si>
    <t>厦门乡墨成景文创有限公司</t>
  </si>
  <si>
    <t>永平镇帽村村“红都前哨”建设项目</t>
  </si>
  <si>
    <t>该项目位于永平镇帽村村，该项目占地约33743平方米。主要建设内容有：
1.外围连接道路提升改造及内部步道连通4千米；
2.2个各500平方米停车场和旅游公厕改造建设；
3.周边风貌改善和5000平方米环境整治，区域内亮化工程、绿化提升及整体红色文化氛围营造，红军雕塑、打卡点、旅游导视、标识标牌系统建设等；
4.粤赣军区第三作战分区红军驻地旧址群“竹苞松茂”“ 廣庇颜颧”“松竹长春”等红色旧址进行修缮保护，并利用旧址进行布展；
5.游客接待中心，户外军事体验拓展基地建设；
6.许卓烈士纪念修缮提升工程；
7.利用现有建筑改造建设中央苏区东南屏障展览馆、红色研学课堂、红军食堂（含厨房新建项目）、红军旅馆、竹苞松茂客家会客厅等；
8.对东南前哨保卫战战斗遗址进行保护利用，并实施其他配套设施工程等。</t>
  </si>
  <si>
    <t>龙岩武平森林防灭火救援实训基地项目</t>
  </si>
  <si>
    <t>该项目拟选址武平县平川街道东环路（梁保局对面），主要建内容有：
规划建设实训基地、办公基地、演练基地、仓储基地、以及相关基础配套设施。</t>
  </si>
  <si>
    <t>县应急局
县消防大队
平川街道</t>
  </si>
  <si>
    <t>待招标完成后确定</t>
  </si>
  <si>
    <t>龙岩市许卓烈士设施提升改造项目</t>
  </si>
  <si>
    <t>该项目位于永平镇，主要建设内容有：
1.许卓烈士纪念碑维修；
2.小型纪念堂建设；
3.纪念广场的拓展建设；
4.纪念园配套的排水、公共厕所、停车场以及其他纪念物等公共服务设施建设，总改造建筑面积1200平方米。</t>
  </si>
  <si>
    <t>马永彬
蒋群钦</t>
  </si>
  <si>
    <t>县退役军人事务局
永平镇</t>
  </si>
  <si>
    <t>大禾红军烈士陵园陈列馆提升改造项目</t>
  </si>
  <si>
    <t>该项目位于大禾镇，主要建设内容有：
新建烈士陈列馆、停车场及陈列馆相关附属公共服务设施。</t>
  </si>
  <si>
    <t>武平县中央苏区桃溪红色政权旧址群保护开发项目</t>
  </si>
  <si>
    <t>该项目位于桃溪镇,主要建设内容有:
1.修缮加固红十二军36师政治部旧址（春园别墅)、中共武平县委机关旧址（宝善居）、武平县苏维埃政府驻地旧址（三苟居）等红色旧址，并进行革命史实展陈，展示桃溪革命斗争史等红色文化;
2.桃溪烈士纪念园提升改造；
3.进一步完善亭头村基础设施，新建亭头大桥及红军步道，将红色旧址进行串点连线，按景区标准配套建设旅游设施，将亭头村打造为爱国主义教育基地。</t>
  </si>
  <si>
    <t>陈英棠</t>
  </si>
  <si>
    <t>武平县信创项目</t>
  </si>
  <si>
    <t>该项目涉及全县相关单位，主要建设内容有：
1.替换计算机终端5327台；
2.替换服务器48台、数据10套；
3.应用系统适配改造11套。
注：每年完成不少于替代总量的25%。分四年建设，四年内完成计算机设备及应用替代工作。</t>
  </si>
  <si>
    <t>县委办</t>
  </si>
  <si>
    <t>武平县智慧气象保障工程（X波段天气雷达）建设项目</t>
  </si>
  <si>
    <t>该项目位于城厢镇长居村，拟建设X波段强降水预警天气雷达，主要建设内容有：
1.天气雷达：X波段双偏振天气雷达1部，以及相配套的雷达应用控制系统等。
2.基础设施：
（1）建设地点：初定城厢镇（拟长居村腊石岌山顶，海拔约740米），占地约1.5亩；
（2）建设内容：高10米左右雷达铁塔或塔楼（含机房）一座；配套建设上山道路、场地硬化绿化、供水供电、通讯传输、防雷保护和安防等基础设施；
（3）其它：林地报批、土地征用、环境评估等。
3.终端应用：雷达资料存储系统扩容和升级数据应用系统。</t>
  </si>
  <si>
    <t>武平县气象局</t>
  </si>
  <si>
    <t>武平县“福九味”中药材特色优势产业集群建设项目</t>
  </si>
  <si>
    <t>武平县“福九味”中药材特色优势产业集群建设项目，项目分三期实施，主要建设内容有：
1.第一期计划投资4000万元。
（1）建设"福九味"良种繁育基地建设项目4个；
（2）"福九味" 标准化、GAP 示范基地建设项目2个；
（3）产地初加工、精深加工及仓储改造提升项目2个；
（4）"福九味"品牌培育推广项目1个。
2.第二期计划投资1500万元。
（1）建设全程可追溯GAP示范基地2个；
（2）产地初加工、精深加工项目2个；
（3）产品创新开发1个。
3.第三期计划投资1500万元。
（1）建设良种繁育基地1个；
（2）产品创新开发2个；
（3）产地初加工、精深加工及仓储改造提升1个。</t>
  </si>
  <si>
    <t>县农业
农村局</t>
  </si>
  <si>
    <t>武平县盛达农业发展有限责任公司
福建永灵生物科技有限公司
武平祥善农业发展有限公司
武平县新鑫农业发展有限公司
武平县恬怡农业发展有限公司
福建龙岩闽窖酒业有限公司
武平县食用菌协会</t>
  </si>
  <si>
    <t>●武平县闽台农牧合作创业园（二期）项目</t>
  </si>
  <si>
    <t>该项目位于中山镇，规划用地255.6亩，主要建设内容有：
建设5.3万平方米标准厂房及配套设备设施、道路及水电工程，主要分为配怀区、分娩区、后备舍、公猪站等4个区域，建成后可繁育6万头高端种猪。</t>
  </si>
  <si>
    <t>11月</t>
  </si>
  <si>
    <t>林杭英</t>
  </si>
  <si>
    <t>中山镇</t>
  </si>
  <si>
    <t>福建梁野山农牧股份有限公司</t>
  </si>
  <si>
    <t>武平县高标准农田建设项目</t>
  </si>
  <si>
    <t>1.武平县2023年高标准农田建设项目,位于湘店、桃溪、大禾、永平、东留、武东、中堡、十方、岩前、下坝、中赤、民主、中山、城厢、万安等15个乡镇，建设规模2.88万亩，总投资7112万，主要建设内容有：
建设农田基础设施，包括田间道、水渠、排洪沟、护岸等工程。
2.武平县2024年高标准农田建设项目(国债资金),位于东留、武东、中堡、十方、象洞、永平、岩前、中赤、城厢、万安等10个乡镇，建设规模3.93万亩，总投资1.02亿元，主要建设内容有：
建设农田基础设施，包括田间道、水渠、排洪沟、护岸等工程。</t>
  </si>
  <si>
    <t>县农业农村局</t>
  </si>
  <si>
    <t>各相关乡镇</t>
  </si>
  <si>
    <t>●农村综合性改革试点试验项目（万安片区）</t>
  </si>
  <si>
    <t>该项目位于万安镇，主要建设内容有：
1.富贵籽、芙蓉李、紫灵芝、林蜂等新品种繁育项目，总投资2400万元，2024年计划投资150万元；
2.农业三产融合发展示范项目，总投资1530万元，2024年计划投资200万元；
3.特色农产品集散中心及流通通道建设项目，总投资4650万元，2024年计划投资1550万元；
4.盘活闲置资产开发集体增收项目，总投资900万元，2024年计划投资300万元；
5.数字智慧系统开发建设项目，总投资990万元，2024年计划投资330万元；
6.“红领行动·红耀武平”党群人才培育项目，总投资600万元，2024年计划投资200万元；
7.新农人返乡入乡创新创业基地建设项目，总投资900万元，2024年计划投资100万元；
8.特色农业服务中心建设项目，总投资660万元，2024年计划投资220万元；
9.碳中和生态社区试点试验项目，总投资750万元，2024年计划投资250万元；
10.和美乡村提升项目，总投资3600万元，2024年计划投资450万元。</t>
  </si>
  <si>
    <t>张丽华
李小飞
林  丹</t>
  </si>
  <si>
    <t>县财政局
县农业农村局
万安镇</t>
  </si>
  <si>
    <t>●农村综合性改革试点试验项目（东留片区）</t>
  </si>
  <si>
    <t>该项目位于东留镇，主要建设内容有：
1.东留镇标准化与智慧花果农场发展项目，总投资3791万元，2024年计划投资740万元；
2.富贵籽、芙蓉李、紫灵芝、林蜂、百香果等新品种繁育项目，总投资463万元，2024年计划投资130万元；
3.特色农产品集散中心及流通通道建设项目，总投资4716万元，2024年计划投资1230万元；
4.粮食安全保障及土地集约高效可持续利用项目，总投资1199万元，2024年计划投资360万元；
5.盘活闲置资产开发集体增收项目，总投资847万元，2024年计划投资70万元；
6.数字智慧系统开发建设项目，总投资1000万元，2024年计划投资180万元；
7.“红领行动·红耀武平”党群人才培育项目，总投资1290万元，2024年计划投资150万元；
8.返乡入乡创新创业基地建设项目，总投资1000万元，2024年计划投资150万元；
9.特色农业服务中心建设项目，总投资890万元，2024年计划投资115万元；
10.碳中和生态社区试点试验项目，总投资545万元，2024年计划投资50万元；
11.和美乡村提升项目，总投资3848万元，2024年计划投资810万元；
12.农村环境治理项目，总投资3836万元，2024年计划投资380万元。</t>
  </si>
  <si>
    <t>张丽华
林  丹
王琼荣</t>
  </si>
  <si>
    <t>县财政局
县农业农村局
东留镇</t>
  </si>
  <si>
    <t>东留镇</t>
  </si>
  <si>
    <t>环千鹭湖“五朵金花”建设项目</t>
  </si>
  <si>
    <t>该项目涉及城厢镇、中山镇，主要建设内容有：
建设环千鹭湖城乡一体协调发展试验区“新五朵金花”，在下东、新城、太平、阳民、龙济5个村实施康养骑游互联互通、多元产业强村富民、文化赋能乡村振兴、乡村环境整治提升、和美乡村融合善治等“五大工程”项目。</t>
  </si>
  <si>
    <t>12月部分竣工</t>
  </si>
  <si>
    <t>张丽华
钟日朝
汪  洋
马金良
林  丹</t>
  </si>
  <si>
    <t>县农业农村局
县文体旅游局
县水利局
城厢镇
中山镇</t>
  </si>
  <si>
    <t>城厢镇
中山镇</t>
  </si>
  <si>
    <t>武平县2024年集镇提升改造工程项目</t>
  </si>
  <si>
    <t>该项目位于东留镇、中堡镇、民主乡，主要建设内容有：
实施东留镇、中堡镇、民主乡集镇提升改造，新铺设沥青混凝土路面、新增透水砖人行道，完善交通工程、迁移提升绿化、完善照明设施、实施雨污分流及综合管线、统一店招等。</t>
  </si>
  <si>
    <t>东留镇
中堡镇
民主乡</t>
  </si>
  <si>
    <t>武平县传统村落、历史建筑保护和利用项目</t>
  </si>
  <si>
    <t>该项目位于武平县各相关乡镇（街道），主要建设内容有：
1.开展帽村传统村落修缮保护工作，分别对式好居（926平方米）、发仁厅堂（202平方米）、燕翼祠（160平方米）、静安居（198平方米）、天灯下众厅（约700平方米）等5栋历史建筑进行修缮活化利用；
2.对传统村落外历史建筑修缮约13处，其中省级补助约5处，市级补助约8处。重点对历史建筑的屋面、外墙、梁板等结构进行重新修缮，深入挖掘历史文化元素，发挥和传承文化精神。</t>
  </si>
  <si>
    <t>县住建局
永平镇</t>
  </si>
  <si>
    <t>武平县闽西南山地丘陵生物多样性保护项目</t>
  </si>
  <si>
    <t>该项目位于武平县东留镇等乡镇，建设规模6.99万亩，主要建设内容有：
1.人工造乔木林1.14万亩；
2.退化林修复6.58万亩。</t>
  </si>
  <si>
    <t>县林业局
武平南坊国有林场</t>
  </si>
  <si>
    <t>相关乡镇
林场</t>
  </si>
  <si>
    <t>武平县捷文紫灵芝全产业链建设项目</t>
  </si>
  <si>
    <t>该项目位于万安镇，主要建设内容有：
1.建设建筑面积约4400平方米的捷文村灵芝产业服务中心大楼；
2.配套建设灵芝加工、展销、产品研发中心和销售平台。
3.林下种植紫灵芝5000亩。</t>
  </si>
  <si>
    <t>李小飞
张雅静
李天龙</t>
  </si>
  <si>
    <t>万安镇
县林业局</t>
  </si>
  <si>
    <t>★武平县百把寨水库项目</t>
  </si>
  <si>
    <t>该项目位于永平镇，主要建设内容有：
1.兴建中型水库一座，总库容1201万立方米，最大坝高49米；
2.供水规模为向武平城区供水3.65万吨/天，向帽村、中湍等村供水0.11万吨/天；
3.保证灌溉面积1012亩，是一座以供水为主，兼顾区域防洪、灌溉综合利用的中型水库。</t>
  </si>
  <si>
    <t>于  海
汪  洋
林  丹</t>
  </si>
  <si>
    <t>县水利局
永平镇</t>
  </si>
  <si>
    <t>梁川水利投资有限公司</t>
  </si>
  <si>
    <t>★武平县城乡供水一体化项目</t>
  </si>
  <si>
    <t>该项目分三期实施，涉及全县所有乡镇村（居），主要建设内容有：
1.规划建设13座1000t/d以上规模水厂；
2.新建及改造输配水管网长698km。</t>
  </si>
  <si>
    <t>2020-2026</t>
  </si>
  <si>
    <t>福建水投集团武平水务有限公司</t>
  </si>
  <si>
    <t>武平县万安溪安全生态水系建设项目</t>
  </si>
  <si>
    <t>该项目位于万安镇，主要建设内容有：
1.新建河道治理长度8.0km、护岸 583m、堤顶巡查道路450.5m；
2.修复坝一处、新建鱼鳞坝2处：
3.新建亲水节点5个；
4.河道清障3080m。</t>
  </si>
  <si>
    <t>李小飞
林  丹</t>
  </si>
  <si>
    <t>县水利局
万安镇</t>
  </si>
  <si>
    <t>武平县“古韵中山•润泽移民”移民后扶示范区建设项目</t>
  </si>
  <si>
    <t>该项目位于中山镇，主要建设内容有：
1.新型城镇化环境整治及示范街区提升改造项目；
2.实施中山滨河步道提升工程；
3.中山文化及古迹（复建）建设项目等。</t>
  </si>
  <si>
    <t>钟日朝
林  丹</t>
  </si>
  <si>
    <t>县水利局
中山镇</t>
  </si>
  <si>
    <t>武平县中小河流治理工程</t>
  </si>
  <si>
    <t>该项目位于湘店镇、桃溪镇、十方镇、岩前镇、中赤镇，主要建设内容有：
工程涉及小澜溪湘店段、小澜溪桃溪段、中赤河十方段、中赤河灵岩段、中赤河岩前镇上社段、中赤河岩前镇双坊段、中赤河下营村段、中赤河中赤段、中赤河中赤镇上赤村段等9条河段治理，综合治理河道长度27km，新建堤防及护岸29km。</t>
  </si>
  <si>
    <t>县水利局
湘店镇
桃溪镇
十方镇
岩前镇
中赤镇</t>
  </si>
  <si>
    <t>县梁川水投公司
湘店镇
桃溪镇
十方镇
岩前镇
中赤镇</t>
  </si>
  <si>
    <t>武平县山洪沟防洪治理工程</t>
  </si>
  <si>
    <t>该项目位于永平镇、东留镇、中山镇、十方镇、象洞镇，主要建设内容有：
工程涉及永平溪、新福溪、上峰溪、元丰溪（彭寨河）、忠田铺溪、象洞溪等6条山洪沟治理，综合治理长度约40km，新建护岸约20km。</t>
  </si>
  <si>
    <t>张丽华
汪  洋
林  丹</t>
  </si>
  <si>
    <t>县水利局
永平镇
东留镇
中山镇
十方镇
象洞镇</t>
  </si>
  <si>
    <t>永平镇
东留镇
中山镇
十方镇
象洞镇</t>
  </si>
  <si>
    <t>武平县中型灌区续建配套与节水改造项目</t>
  </si>
  <si>
    <t>1.六甲水库中型灌区，位于武东镇、十方镇及城厢镇，设计灌溉面积5.06万亩，主要建设内容有：
（1）改造水源工程22处；
（2）渠道防渗加固长71km；
（3）渠系建筑物改造重建77处等。
2.悦洋中型灌区，位于中堡镇，设计灌溉面积2.06万亩，项目实施后恢复灌溉面积0.513万亩，改善灌溉面积0.667万亩，改善排涝面积0.022万亩，主要建设内容有：
（1）引水陂改造6座；
（2）防渗加固渠道总长15km；
（3）新建渠系建筑物11座等。</t>
  </si>
  <si>
    <t>12月悦洋中型灌区竣工</t>
  </si>
  <si>
    <t>汪  洋
林  丹</t>
  </si>
  <si>
    <t>县水利局
中堡镇
十方镇
武东镇
城厢镇</t>
  </si>
  <si>
    <t>县梁川水利投资有限公司</t>
  </si>
  <si>
    <t>武平县平川河水闸除险加固工程</t>
  </si>
  <si>
    <t>该项目位于平川街道、城厢镇，主要建设内容有：
1.实施平川河一、二级水闸闸门、启闭设备改造，闸室、消力池及护坦加固等；
2.三级水闸橡胶坝、冲沙闸改造等。</t>
  </si>
  <si>
    <t>县水利局
平川街道
城厢镇</t>
  </si>
  <si>
    <t>武平县东留镇安全生态水系提升及生态修复项目</t>
  </si>
  <si>
    <t>该项目位于东留镇，主要建设内容有：
1.中山河安全生态水系建设，总投资1421万元，2024年投资800万元：
（1）河道治理总长度8km；
（2）改造生态堰2座、硬质护岸柔化提升1处;
（3）新建生态节点1处;新建步道总长646m;
（4）新建亲水平台2023m、过河汀步3处;
（5）河道生态清淤8km;
（6）设置项目标志牌、宣传标识牌、保护标识牌以及警示标识牌。
2.赣江流域源头（武平县）水系水质提升及生态修复，总投资772万元，2024年投资772万元：
（1）河流生态缓冲带建设工程：新建桂坑溪、龙溪溪河流生态缓冲带5处，长度共5.3km，生态修复面积共79500㎡；
（2）生态护坡建设工程：新建鱼巢砖宾格网联合挡土墙+植被型护坡8.3km，新建抛石护岸+植被型护坡9.2km，共恢复植被面积26190㎡；
（3）人工湿地建设工程：新建龙溪村、中坊村、谢坊村污水处理设施尾水水质提升湿地3座，总设计规模为550m³/d，总面积5500㎡；新建龙溪电站下游旁路湿地1座，规模1000m³/d，面积5000㎡；
（4）水生生物群落构建工程：构建水生植物37800㎡，投放鱼类126万尾。</t>
  </si>
  <si>
    <t>6月中山河安全生态水系建设竣工，12月赣江流域源头（武平县）水系水质提升及生态修复竣工。</t>
  </si>
  <si>
    <r>
      <rPr>
        <sz val="14"/>
        <color rgb="FFFF0000"/>
        <rFont val="仿宋"/>
        <charset val="134"/>
      </rPr>
      <t>胡阳基</t>
    </r>
    <r>
      <rPr>
        <sz val="14"/>
        <rFont val="仿宋"/>
        <charset val="134"/>
      </rPr>
      <t>李超雄</t>
    </r>
  </si>
  <si>
    <t>东留镇
武平县生态环境局</t>
  </si>
  <si>
    <t>武平县农村生活污水整县提升治理工程</t>
  </si>
  <si>
    <t>该项目工程主要包括提升治理82个村，主要建设内容有：
1.中山河流域省控断面提升治理岩前、中赤、十方共39个村（重点村24个）；
2.汀江流域支流省控断面（武北片区）提升治理湘店、桃溪、永平共20个村（重点村19个）；
3.汀江流域支流省控断面（武东南片区）提升治理中堡、武东、十方共23个村（重点村17个）。
总计新建污水主管网HDPE缠绕增强管100km，UPVC接户管240.7km，新建/提升改造氧化塘69个，总设计规模5000t/d。</t>
  </si>
  <si>
    <r>
      <rPr>
        <sz val="14"/>
        <color rgb="FFFF0000"/>
        <rFont val="仿宋"/>
        <charset val="134"/>
      </rPr>
      <t>胡阳基</t>
    </r>
    <r>
      <rPr>
        <sz val="14"/>
        <rFont val="仿宋"/>
        <charset val="134"/>
      </rPr>
      <t xml:space="preserve">
廖志新</t>
    </r>
  </si>
  <si>
    <t>县农污办
县住建局
武平生态环境局</t>
  </si>
  <si>
    <t>武平县天净水环境有限公司</t>
  </si>
  <si>
    <t>武平县汀江流域生态廊道可持续发展工程</t>
  </si>
  <si>
    <t>该项目位于中堡镇，主要建设内容有：
1.新建三处人工湿地，面积0.01平方公里；
2.建设生态护岸1.674千米；
3.河道污染底泥清理约7.5万立方米；
4.生态步道两岸建设共约10千米。</t>
  </si>
  <si>
    <r>
      <rPr>
        <sz val="14"/>
        <rFont val="仿宋"/>
        <charset val="134"/>
      </rPr>
      <t xml:space="preserve">黄清平
</t>
    </r>
    <r>
      <rPr>
        <sz val="14"/>
        <color rgb="FFFF0000"/>
        <rFont val="仿宋"/>
        <charset val="134"/>
      </rPr>
      <t>胡阳基</t>
    </r>
  </si>
  <si>
    <t>武平县生态环境局
中堡镇</t>
  </si>
  <si>
    <t>武平县土地整治新增耕地项目</t>
  </si>
  <si>
    <t>通过对全县土地整治新增耕地300亩以上。</t>
  </si>
  <si>
    <t>县自然资源局
各相关乡镇（街道）</t>
  </si>
  <si>
    <t>各相关乡镇（街道）</t>
  </si>
  <si>
    <t>武平县电网改造工程</t>
  </si>
  <si>
    <t>该项目在全县范围内实施，2024年配网投资主要集中在满足新增负荷供电要求、消除设备安全隐患。主要建设内容有：
1.实施变电站配套出线工程；
2.实施大中型小区双电源改造；
3.实施智能化站房改造。</t>
  </si>
  <si>
    <t>国网武平县供电公司</t>
  </si>
  <si>
    <t>福建龙岩武平岩前110kV变电站改造工程</t>
  </si>
  <si>
    <t>该项目位于岩前镇，主要建设内容有：
岩前变电站技术改造，将原单母线接线改造为单母线分段接线，改造3个110千伏间隔等。</t>
  </si>
  <si>
    <t>福建龙岩武平中山110kV输变电工程</t>
  </si>
  <si>
    <t>该项目位于中山镇新城村，主要建设内容有：
1.新建2*31.5MVA主变；
2.新建梁野至中山110千伏线路一回，长度20.9公里。</t>
  </si>
  <si>
    <t>县工信科技局
中山镇</t>
  </si>
  <si>
    <t>福建龙岩武平桃溪110kV输变电工程</t>
  </si>
  <si>
    <t>该项目位于桃溪镇桃溪村，占地面积5620平方米，主要建设内容有：
1.新建2*31.5MVA主变；
2.新建城区至桃溪110千伏线路一回，长度49.73公里。</t>
  </si>
  <si>
    <t>福建龙岩武平梁野（城厢）220kV变电站</t>
  </si>
  <si>
    <t>该项目位于城厢镇文溪村与平川街道城南社区交界处，占地面积27311平方米，主要建设内容有：
1.一期新建180MVA主变1台；
2.新建至集贤变220千伏线路一回，长度21.87公里。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</si>
</sst>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yyyy"/>
    <numFmt numFmtId="179" formatCode="0_ "/>
  </numFmts>
  <fonts count="41">
    <font>
      <sz val="11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24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36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rgb="FFFF0000"/>
      <name val="仿宋"/>
      <charset val="134"/>
    </font>
    <font>
      <sz val="14"/>
      <color rgb="FFFF0000"/>
      <name val="仿宋"/>
      <charset val="134"/>
    </font>
    <font>
      <b/>
      <sz val="14"/>
      <name val="宋体"/>
      <charset val="134"/>
    </font>
    <font>
      <sz val="13"/>
      <name val="仿宋"/>
      <charset val="134"/>
    </font>
    <font>
      <sz val="11"/>
      <name val="仿宋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7" applyNumberFormat="0" applyAlignment="0" applyProtection="0">
      <alignment vertical="center"/>
    </xf>
    <xf numFmtId="0" fontId="29" fillId="4" borderId="18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protection locked="0"/>
    </xf>
    <xf numFmtId="0" fontId="39" fillId="0" borderId="0">
      <protection locked="0"/>
    </xf>
    <xf numFmtId="43" fontId="19" fillId="0" borderId="0">
      <alignment vertical="top"/>
      <protection locked="0"/>
    </xf>
    <xf numFmtId="0" fontId="40" fillId="0" borderId="0">
      <protection locked="0"/>
    </xf>
    <xf numFmtId="0" fontId="40" fillId="0" borderId="0">
      <protection locked="0"/>
    </xf>
  </cellStyleXfs>
  <cellXfs count="1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76" fontId="6" fillId="0" borderId="0" xfId="50" applyNumberFormat="1" applyFont="1" applyFill="1" applyBorder="1" applyAlignment="1" applyProtection="1">
      <alignment horizontal="center"/>
    </xf>
    <xf numFmtId="0" fontId="6" fillId="0" borderId="0" xfId="50" applyFont="1" applyFill="1" applyBorder="1" applyAlignment="1" applyProtection="1">
      <alignment horizontal="left"/>
    </xf>
    <xf numFmtId="0" fontId="6" fillId="0" borderId="0" xfId="50" applyFont="1" applyFill="1" applyBorder="1" applyAlignment="1" applyProtection="1">
      <alignment horizont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1" fontId="9" fillId="0" borderId="0" xfId="0" applyNumberFormat="1" applyFont="1" applyFill="1" applyBorder="1" applyAlignment="1">
      <alignment horizontal="center" vertical="center"/>
    </xf>
    <xf numFmtId="31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76" fontId="9" fillId="0" borderId="0" xfId="50" applyNumberFormat="1" applyFont="1" applyFill="1" applyBorder="1" applyAlignment="1" applyProtection="1">
      <alignment horizontal="center" vertical="center"/>
    </xf>
    <xf numFmtId="0" fontId="9" fillId="0" borderId="0" xfId="50" applyFont="1" applyFill="1" applyBorder="1" applyAlignment="1" applyProtection="1">
      <alignment horizontal="left" vertical="center"/>
    </xf>
    <xf numFmtId="0" fontId="9" fillId="0" borderId="0" xfId="50" applyFont="1" applyFill="1" applyBorder="1" applyAlignment="1" applyProtection="1">
      <alignment horizontal="center" vertical="center"/>
    </xf>
    <xf numFmtId="31" fontId="10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50" applyNumberFormat="1" applyFont="1" applyFill="1" applyBorder="1" applyAlignment="1" applyProtection="1">
      <alignment horizontal="center" vertical="center" wrapText="1"/>
    </xf>
    <xf numFmtId="0" fontId="8" fillId="0" borderId="5" xfId="5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76" fontId="8" fillId="0" borderId="8" xfId="5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5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9" fillId="0" borderId="5" xfId="52" applyFont="1" applyFill="1" applyBorder="1" applyAlignment="1" applyProtection="1">
      <alignment horizontal="left" vertical="center" wrapText="1"/>
    </xf>
    <xf numFmtId="0" fontId="9" fillId="0" borderId="5" xfId="52" applyFont="1" applyFill="1" applyBorder="1" applyAlignment="1" applyProtection="1">
      <alignment horizontal="center" vertical="center" wrapText="1"/>
    </xf>
    <xf numFmtId="176" fontId="9" fillId="0" borderId="5" xfId="50" applyNumberFormat="1" applyFont="1" applyFill="1" applyBorder="1" applyAlignment="1" applyProtection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176" fontId="9" fillId="0" borderId="5" xfId="51" applyNumberFormat="1" applyFont="1" applyFill="1" applyBorder="1" applyAlignment="1" applyProtection="1">
      <alignment horizontal="center" vertical="center" wrapText="1"/>
    </xf>
    <xf numFmtId="0" fontId="9" fillId="0" borderId="5" xfId="52" applyFont="1" applyFill="1" applyBorder="1" applyAlignment="1" applyProtection="1">
      <alignment horizontal="justify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52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49" fontId="6" fillId="0" borderId="0" xfId="50" applyNumberFormat="1" applyFont="1" applyFill="1" applyBorder="1" applyAlignment="1" applyProtection="1">
      <alignment horizontal="center" vertical="center"/>
    </xf>
    <xf numFmtId="0" fontId="6" fillId="0" borderId="0" xfId="50" applyFont="1" applyFill="1" applyBorder="1" applyAlignment="1" applyProtection="1">
      <alignment horizontal="center" vertical="center"/>
    </xf>
    <xf numFmtId="0" fontId="6" fillId="0" borderId="0" xfId="50" applyFont="1" applyFill="1" applyBorder="1" applyAlignment="1">
      <alignment horizontal="center" vertical="center"/>
      <protection locked="0"/>
    </xf>
    <xf numFmtId="0" fontId="6" fillId="0" borderId="0" xfId="50" applyFont="1" applyFill="1" applyAlignment="1" applyProtection="1">
      <alignment horizontal="center" vertical="center"/>
    </xf>
    <xf numFmtId="49" fontId="9" fillId="0" borderId="0" xfId="50" applyNumberFormat="1" applyFont="1" applyFill="1" applyBorder="1" applyAlignment="1" applyProtection="1">
      <alignment horizontal="center" vertical="center"/>
    </xf>
    <xf numFmtId="0" fontId="9" fillId="0" borderId="0" xfId="50" applyFont="1" applyFill="1" applyBorder="1" applyAlignment="1">
      <alignment horizontal="center" vertical="center"/>
      <protection locked="0"/>
    </xf>
    <xf numFmtId="0" fontId="8" fillId="0" borderId="0" xfId="50" applyFont="1" applyFill="1" applyAlignment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  <protection locked="0"/>
    </xf>
    <xf numFmtId="0" fontId="8" fillId="0" borderId="1" xfId="50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50" applyFont="1" applyFill="1" applyBorder="1" applyAlignment="1" applyProtection="1">
      <alignment horizontal="center" vertical="center" wrapText="1"/>
    </xf>
    <xf numFmtId="0" fontId="8" fillId="0" borderId="10" xfId="50" applyFont="1" applyFill="1" applyBorder="1" applyAlignment="1">
      <alignment horizontal="center" vertical="center" wrapText="1"/>
      <protection locked="0"/>
    </xf>
    <xf numFmtId="0" fontId="8" fillId="0" borderId="11" xfId="50" applyFont="1" applyFill="1" applyBorder="1" applyAlignment="1" applyProtection="1">
      <alignment horizontal="center" vertical="center" wrapText="1"/>
    </xf>
    <xf numFmtId="10" fontId="8" fillId="0" borderId="5" xfId="3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50" applyFont="1" applyFill="1" applyBorder="1" applyAlignment="1">
      <alignment horizontal="center" vertical="center" wrapText="1"/>
      <protection locked="0"/>
    </xf>
    <xf numFmtId="0" fontId="8" fillId="0" borderId="12" xfId="5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9" fontId="9" fillId="0" borderId="12" xfId="52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9" fontId="9" fillId="0" borderId="13" xfId="0" applyNumberFormat="1" applyFont="1" applyFill="1" applyBorder="1" applyAlignment="1">
      <alignment horizontal="center" vertical="center" wrapText="1"/>
    </xf>
    <xf numFmtId="57" fontId="9" fillId="0" borderId="5" xfId="52" applyNumberFormat="1" applyFont="1" applyFill="1" applyBorder="1" applyAlignment="1" applyProtection="1">
      <alignment horizontal="center" vertical="center" wrapText="1"/>
    </xf>
    <xf numFmtId="9" fontId="9" fillId="0" borderId="12" xfId="0" applyNumberFormat="1" applyFont="1" applyFill="1" applyBorder="1" applyAlignment="1">
      <alignment horizontal="center" vertical="center" wrapText="1"/>
    </xf>
    <xf numFmtId="57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center" vertical="center" wrapText="1"/>
    </xf>
    <xf numFmtId="10" fontId="13" fillId="0" borderId="5" xfId="3" applyNumberFormat="1" applyFont="1" applyFill="1" applyBorder="1" applyAlignment="1" applyProtection="1">
      <alignment horizontal="center" vertical="center" wrapText="1"/>
    </xf>
    <xf numFmtId="9" fontId="14" fillId="0" borderId="12" xfId="52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57" fontId="14" fillId="0" borderId="5" xfId="52" applyNumberFormat="1" applyFont="1" applyFill="1" applyBorder="1" applyAlignment="1" applyProtection="1">
      <alignment horizontal="center" vertical="center" wrapText="1"/>
    </xf>
    <xf numFmtId="0" fontId="9" fillId="0" borderId="5" xfId="50" applyFont="1" applyFill="1" applyBorder="1" applyAlignment="1" applyProtection="1">
      <alignment horizontal="center" vertical="center" wrapText="1"/>
    </xf>
    <xf numFmtId="178" fontId="9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57" fontId="9" fillId="0" borderId="4" xfId="52" applyNumberFormat="1" applyFont="1" applyFill="1" applyBorder="1" applyAlignment="1" applyProtection="1">
      <alignment horizontal="left" vertical="center" wrapText="1"/>
    </xf>
    <xf numFmtId="57" fontId="9" fillId="0" borderId="4" xfId="52" applyNumberFormat="1" applyFont="1" applyFill="1" applyBorder="1" applyAlignment="1" applyProtection="1">
      <alignment horizontal="center" vertical="center" wrapText="1"/>
    </xf>
    <xf numFmtId="9" fontId="9" fillId="0" borderId="1" xfId="52" applyNumberFormat="1" applyFont="1" applyFill="1" applyBorder="1" applyAlignment="1" applyProtection="1">
      <alignment horizontal="center" vertical="center" wrapText="1"/>
    </xf>
    <xf numFmtId="0" fontId="9" fillId="0" borderId="12" xfId="52" applyFont="1" applyFill="1" applyBorder="1" applyAlignment="1" applyProtection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14" fillId="0" borderId="12" xfId="52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52" applyNumberFormat="1" applyFont="1" applyFill="1" applyBorder="1" applyAlignment="1" applyProtection="1">
      <alignment horizontal="center" vertical="center" wrapText="1"/>
    </xf>
    <xf numFmtId="0" fontId="9" fillId="0" borderId="1" xfId="52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>
      <alignment vertical="center"/>
    </xf>
    <xf numFmtId="179" fontId="9" fillId="0" borderId="5" xfId="49" applyNumberFormat="1" applyFont="1" applyFill="1" applyBorder="1" applyAlignment="1">
      <alignment horizontal="center" vertical="center" wrapText="1"/>
      <protection locked="0"/>
    </xf>
    <xf numFmtId="0" fontId="9" fillId="0" borderId="5" xfId="53" applyFont="1" applyFill="1" applyBorder="1" applyAlignment="1">
      <alignment horizontal="left" vertical="center" wrapText="1"/>
      <protection locked="0"/>
    </xf>
    <xf numFmtId="179" fontId="9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58" fontId="9" fillId="0" borderId="5" xfId="52" applyNumberFormat="1" applyFont="1" applyFill="1" applyBorder="1" applyAlignment="1" applyProtection="1">
      <alignment horizontal="center" vertical="center" wrapText="1"/>
    </xf>
    <xf numFmtId="49" fontId="9" fillId="0" borderId="5" xfId="52" applyNumberFormat="1" applyFont="1" applyFill="1" applyBorder="1" applyAlignment="1" applyProtection="1">
      <alignment horizontal="center" vertical="center" wrapText="1"/>
    </xf>
    <xf numFmtId="0" fontId="17" fillId="0" borderId="5" xfId="52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9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52" applyFont="1" applyFill="1" applyBorder="1" applyAlignment="1" applyProtection="1">
      <alignment horizontal="center" vertical="center" wrapText="1"/>
    </xf>
    <xf numFmtId="0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5" xfId="49"/>
    <cellStyle name="_ET_STYLE_NoName_00_" xfId="50"/>
    <cellStyle name="千位分隔_99年最新计划" xfId="51"/>
    <cellStyle name="常规_Sheet1_2" xfId="52"/>
    <cellStyle name="常规_Sheet1" xfId="53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08"/>
  <sheetViews>
    <sheetView tabSelected="1" zoomScale="70" zoomScaleNormal="70" topLeftCell="A5" workbookViewId="0">
      <pane xSplit="6" ySplit="3" topLeftCell="G107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3.5"/>
  <cols>
    <col min="1" max="1" width="5.44166666666667" style="1" customWidth="1"/>
    <col min="2" max="2" width="14.2166666666667" style="6" customWidth="1"/>
    <col min="3" max="3" width="88.3333333333333" style="6" customWidth="1"/>
    <col min="4" max="4" width="6.66666666666667" style="5" customWidth="1"/>
    <col min="5" max="5" width="11.6666666666667" style="5" customWidth="1"/>
    <col min="6" max="6" width="12" style="5" customWidth="1"/>
    <col min="7" max="7" width="15.5333333333333" style="6" hidden="1" customWidth="1"/>
    <col min="8" max="8" width="10.7166666666667" style="5" hidden="1" customWidth="1"/>
    <col min="9" max="9" width="13.3916666666667" style="5" customWidth="1"/>
    <col min="10" max="12" width="10.2166666666667" style="5" customWidth="1"/>
    <col min="13" max="13" width="9.66666666666667" style="5" customWidth="1"/>
    <col min="14" max="14" width="16.775" style="5" customWidth="1"/>
    <col min="15" max="15" width="14.8833333333333" style="5" customWidth="1"/>
    <col min="16" max="17" width="13.0333333333333" style="5" customWidth="1"/>
    <col min="18" max="16384" width="9" style="1"/>
  </cols>
  <sheetData>
    <row r="1" s="1" customFormat="1" ht="26.4" customHeight="1" spans="1:17">
      <c r="A1" s="7"/>
      <c r="B1" s="8"/>
      <c r="C1" s="9"/>
      <c r="D1" s="10"/>
      <c r="E1" s="10"/>
      <c r="F1" s="11"/>
      <c r="G1" s="12"/>
      <c r="H1" s="13"/>
      <c r="I1" s="13"/>
      <c r="J1" s="54"/>
      <c r="K1" s="55"/>
      <c r="L1" s="55"/>
      <c r="M1" s="55"/>
      <c r="N1" s="56"/>
      <c r="O1" s="55"/>
      <c r="P1" s="57"/>
      <c r="Q1" s="57"/>
    </row>
    <row r="2" s="1" customFormat="1" ht="32.25" spans="1:17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="1" customFormat="1" ht="34" customHeight="1" spans="1:17">
      <c r="A3" s="15" t="s">
        <v>1</v>
      </c>
      <c r="B3" s="15"/>
      <c r="C3" s="15"/>
      <c r="D3" s="16"/>
      <c r="E3" s="16"/>
      <c r="F3" s="16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="1" customFormat="1" ht="18.75" spans="1:17">
      <c r="A4" s="17"/>
      <c r="B4" s="18"/>
      <c r="C4" s="19"/>
      <c r="D4" s="20"/>
      <c r="E4" s="20"/>
      <c r="F4" s="21"/>
      <c r="G4" s="22"/>
      <c r="H4" s="23"/>
      <c r="I4" s="23"/>
      <c r="J4" s="58"/>
      <c r="K4" s="23"/>
      <c r="L4" s="23"/>
      <c r="M4" s="23"/>
      <c r="N4" s="59"/>
      <c r="O4" s="60"/>
      <c r="P4" s="60"/>
      <c r="Q4" s="60"/>
    </row>
    <row r="5" s="1" customFormat="1" ht="64" customHeight="1" spans="1:17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60"/>
      <c r="P5" s="60"/>
      <c r="Q5" s="60"/>
    </row>
    <row r="6" s="2" customFormat="1" ht="36" customHeight="1" spans="1:16384">
      <c r="A6" s="25" t="s">
        <v>3</v>
      </c>
      <c r="B6" s="26" t="s">
        <v>4</v>
      </c>
      <c r="C6" s="27" t="s">
        <v>5</v>
      </c>
      <c r="D6" s="28" t="s">
        <v>6</v>
      </c>
      <c r="E6" s="28" t="s">
        <v>7</v>
      </c>
      <c r="F6" s="29" t="s">
        <v>8</v>
      </c>
      <c r="G6" s="30" t="s">
        <v>9</v>
      </c>
      <c r="H6" s="30" t="s">
        <v>10</v>
      </c>
      <c r="I6" s="30" t="s">
        <v>11</v>
      </c>
      <c r="J6" s="61" t="s">
        <v>12</v>
      </c>
      <c r="K6" s="28" t="s">
        <v>13</v>
      </c>
      <c r="L6" s="28" t="s">
        <v>14</v>
      </c>
      <c r="M6" s="39" t="s">
        <v>15</v>
      </c>
      <c r="N6" s="62" t="s">
        <v>16</v>
      </c>
      <c r="O6" s="39" t="s">
        <v>17</v>
      </c>
      <c r="P6" s="63" t="s">
        <v>18</v>
      </c>
      <c r="Q6" s="63" t="s">
        <v>19</v>
      </c>
      <c r="XEO6" s="101"/>
      <c r="XEP6" s="101"/>
      <c r="XEQ6" s="101"/>
      <c r="XER6" s="101"/>
      <c r="XES6" s="101"/>
      <c r="XET6" s="101"/>
      <c r="XEU6" s="101"/>
      <c r="XEV6" s="101"/>
      <c r="XEW6" s="101"/>
      <c r="XEX6" s="101"/>
      <c r="XEY6" s="101"/>
      <c r="XEZ6" s="101"/>
      <c r="XFA6" s="101"/>
      <c r="XFB6" s="101"/>
      <c r="XFC6" s="101"/>
      <c r="XFD6" s="101"/>
    </row>
    <row r="7" s="2" customFormat="1" ht="36" customHeight="1" spans="1:16384">
      <c r="A7" s="31"/>
      <c r="B7" s="32"/>
      <c r="C7" s="33"/>
      <c r="D7" s="34"/>
      <c r="E7" s="34"/>
      <c r="F7" s="35"/>
      <c r="G7" s="30"/>
      <c r="H7" s="30"/>
      <c r="I7" s="30"/>
      <c r="J7" s="64"/>
      <c r="K7" s="65"/>
      <c r="L7" s="65"/>
      <c r="M7" s="66"/>
      <c r="N7" s="67"/>
      <c r="O7" s="66"/>
      <c r="P7" s="68"/>
      <c r="Q7" s="68"/>
      <c r="XEO7" s="101"/>
      <c r="XEP7" s="101"/>
      <c r="XEQ7" s="101"/>
      <c r="XER7" s="101"/>
      <c r="XES7" s="101"/>
      <c r="XET7" s="101"/>
      <c r="XEU7" s="101"/>
      <c r="XEV7" s="101"/>
      <c r="XEW7" s="101"/>
      <c r="XEX7" s="101"/>
      <c r="XEY7" s="101"/>
      <c r="XEZ7" s="101"/>
      <c r="XFA7" s="101"/>
      <c r="XFB7" s="101"/>
      <c r="XFC7" s="101"/>
      <c r="XFD7" s="101"/>
    </row>
    <row r="8" s="1" customFormat="1" ht="21.9" customHeight="1" spans="1:17">
      <c r="A8" s="36" t="s">
        <v>20</v>
      </c>
      <c r="B8" s="37"/>
      <c r="C8" s="38"/>
      <c r="D8" s="28"/>
      <c r="E8" s="28">
        <v>3057169.41</v>
      </c>
      <c r="F8" s="28">
        <v>975494</v>
      </c>
      <c r="G8" s="39">
        <f>SUM(G9:G108)</f>
        <v>124059.52</v>
      </c>
      <c r="H8" s="39">
        <f>SUM(H9:H108)</f>
        <v>335188.6</v>
      </c>
      <c r="I8" s="69">
        <f>H8/F8</f>
        <v>0.343609084217842</v>
      </c>
      <c r="J8" s="70"/>
      <c r="K8" s="71"/>
      <c r="L8" s="71"/>
      <c r="M8" s="30"/>
      <c r="N8" s="72"/>
      <c r="O8" s="30"/>
      <c r="P8" s="73"/>
      <c r="Q8" s="73"/>
    </row>
    <row r="9" s="1" customFormat="1" ht="168.75" spans="1:17">
      <c r="A9" s="40">
        <v>1</v>
      </c>
      <c r="B9" s="41" t="s">
        <v>21</v>
      </c>
      <c r="C9" s="41" t="s">
        <v>22</v>
      </c>
      <c r="D9" s="40">
        <v>2024</v>
      </c>
      <c r="E9" s="40">
        <v>500</v>
      </c>
      <c r="F9" s="40">
        <v>500</v>
      </c>
      <c r="G9" s="42">
        <v>46</v>
      </c>
      <c r="H9" s="43">
        <v>136</v>
      </c>
      <c r="I9" s="69">
        <f t="shared" ref="I9:I40" si="0">H9/F9</f>
        <v>0.272</v>
      </c>
      <c r="J9" s="74" t="s">
        <v>23</v>
      </c>
      <c r="K9" s="74" t="s">
        <v>24</v>
      </c>
      <c r="L9" s="74"/>
      <c r="M9" s="45" t="s">
        <v>25</v>
      </c>
      <c r="N9" s="45" t="s">
        <v>26</v>
      </c>
      <c r="O9" s="45" t="s">
        <v>27</v>
      </c>
      <c r="P9" s="75">
        <v>0.9</v>
      </c>
      <c r="Q9" s="94" t="s">
        <v>28</v>
      </c>
    </row>
    <row r="10" s="1" customFormat="1" ht="187.5" spans="1:17">
      <c r="A10" s="40">
        <v>2</v>
      </c>
      <c r="B10" s="44" t="s">
        <v>29</v>
      </c>
      <c r="C10" s="44" t="s">
        <v>30</v>
      </c>
      <c r="D10" s="45">
        <v>2024</v>
      </c>
      <c r="E10" s="45">
        <v>180</v>
      </c>
      <c r="F10" s="45">
        <v>180</v>
      </c>
      <c r="G10" s="42">
        <v>22.6</v>
      </c>
      <c r="H10" s="43">
        <v>45.6</v>
      </c>
      <c r="I10" s="69">
        <f t="shared" si="0"/>
        <v>0.253333333333333</v>
      </c>
      <c r="J10" s="76" t="s">
        <v>23</v>
      </c>
      <c r="K10" s="76" t="s">
        <v>24</v>
      </c>
      <c r="L10" s="76"/>
      <c r="M10" s="76" t="s">
        <v>31</v>
      </c>
      <c r="N10" s="76" t="s">
        <v>32</v>
      </c>
      <c r="O10" s="76" t="s">
        <v>33</v>
      </c>
      <c r="P10" s="77">
        <v>0.9</v>
      </c>
      <c r="Q10" s="95" t="s">
        <v>28</v>
      </c>
    </row>
    <row r="11" s="1" customFormat="1" ht="408" customHeight="1" spans="1:17">
      <c r="A11" s="40">
        <v>3</v>
      </c>
      <c r="B11" s="41" t="s">
        <v>34</v>
      </c>
      <c r="C11" s="41" t="s">
        <v>35</v>
      </c>
      <c r="D11" s="40">
        <v>2024</v>
      </c>
      <c r="E11" s="40">
        <v>1250</v>
      </c>
      <c r="F11" s="40">
        <v>1250</v>
      </c>
      <c r="G11" s="42">
        <v>180</v>
      </c>
      <c r="H11" s="43">
        <v>430</v>
      </c>
      <c r="I11" s="69">
        <f t="shared" si="0"/>
        <v>0.344</v>
      </c>
      <c r="J11" s="40" t="s">
        <v>23</v>
      </c>
      <c r="K11" s="40" t="s">
        <v>36</v>
      </c>
      <c r="L11" s="40"/>
      <c r="M11" s="40" t="s">
        <v>37</v>
      </c>
      <c r="N11" s="76" t="s">
        <v>38</v>
      </c>
      <c r="O11" s="45" t="s">
        <v>38</v>
      </c>
      <c r="P11" s="75">
        <v>0.9</v>
      </c>
      <c r="Q11" s="94" t="s">
        <v>28</v>
      </c>
    </row>
    <row r="12" s="1" customFormat="1" ht="84" customHeight="1" spans="1:17">
      <c r="A12" s="40">
        <v>4</v>
      </c>
      <c r="B12" s="44" t="s">
        <v>39</v>
      </c>
      <c r="C12" s="44" t="s">
        <v>40</v>
      </c>
      <c r="D12" s="45" t="s">
        <v>41</v>
      </c>
      <c r="E12" s="45">
        <v>3000</v>
      </c>
      <c r="F12" s="45">
        <v>2000</v>
      </c>
      <c r="G12" s="42">
        <v>117</v>
      </c>
      <c r="H12" s="43">
        <v>398</v>
      </c>
      <c r="I12" s="69">
        <f t="shared" si="0"/>
        <v>0.199</v>
      </c>
      <c r="J12" s="45"/>
      <c r="K12" s="78" t="s">
        <v>42</v>
      </c>
      <c r="L12" s="78"/>
      <c r="M12" s="45" t="s">
        <v>43</v>
      </c>
      <c r="N12" s="45" t="s">
        <v>44</v>
      </c>
      <c r="O12" s="45" t="s">
        <v>45</v>
      </c>
      <c r="P12" s="75">
        <v>0.9</v>
      </c>
      <c r="Q12" s="94" t="s">
        <v>28</v>
      </c>
    </row>
    <row r="13" s="1" customFormat="1" ht="157.2" customHeight="1" spans="1:17">
      <c r="A13" s="40">
        <v>5</v>
      </c>
      <c r="B13" s="44" t="s">
        <v>46</v>
      </c>
      <c r="C13" s="44" t="s">
        <v>47</v>
      </c>
      <c r="D13" s="45" t="s">
        <v>41</v>
      </c>
      <c r="E13" s="45">
        <v>1400</v>
      </c>
      <c r="F13" s="45">
        <v>1400</v>
      </c>
      <c r="G13" s="42">
        <v>80</v>
      </c>
      <c r="H13" s="43">
        <v>470</v>
      </c>
      <c r="I13" s="69">
        <f t="shared" si="0"/>
        <v>0.335714285714286</v>
      </c>
      <c r="J13" s="45"/>
      <c r="K13" s="78" t="s">
        <v>24</v>
      </c>
      <c r="L13" s="78"/>
      <c r="M13" s="45" t="s">
        <v>48</v>
      </c>
      <c r="N13" s="45" t="s">
        <v>49</v>
      </c>
      <c r="O13" s="45" t="s">
        <v>50</v>
      </c>
      <c r="P13" s="75">
        <v>0.95</v>
      </c>
      <c r="Q13" s="94" t="s">
        <v>28</v>
      </c>
    </row>
    <row r="14" s="3" customFormat="1" ht="300" customHeight="1" spans="1:18">
      <c r="A14" s="40">
        <v>6</v>
      </c>
      <c r="B14" s="44" t="s">
        <v>51</v>
      </c>
      <c r="C14" s="44" t="s">
        <v>52</v>
      </c>
      <c r="D14" s="45" t="s">
        <v>53</v>
      </c>
      <c r="E14" s="45">
        <v>10100</v>
      </c>
      <c r="F14" s="45">
        <v>5600</v>
      </c>
      <c r="G14" s="42">
        <v>685</v>
      </c>
      <c r="H14" s="43">
        <v>2160</v>
      </c>
      <c r="I14" s="69">
        <f t="shared" si="0"/>
        <v>0.385714285714286</v>
      </c>
      <c r="J14" s="45"/>
      <c r="K14" s="78" t="s">
        <v>54</v>
      </c>
      <c r="L14" s="78"/>
      <c r="M14" s="45" t="s">
        <v>55</v>
      </c>
      <c r="N14" s="45" t="s">
        <v>56</v>
      </c>
      <c r="O14" s="45" t="s">
        <v>57</v>
      </c>
      <c r="P14" s="75">
        <v>0.9</v>
      </c>
      <c r="Q14" s="94" t="s">
        <v>28</v>
      </c>
      <c r="R14" s="3">
        <v>1</v>
      </c>
    </row>
    <row r="15" s="1" customFormat="1" ht="306" customHeight="1" spans="1:18">
      <c r="A15" s="40">
        <v>7</v>
      </c>
      <c r="B15" s="44" t="s">
        <v>58</v>
      </c>
      <c r="C15" s="44" t="s">
        <v>59</v>
      </c>
      <c r="D15" s="45" t="s">
        <v>53</v>
      </c>
      <c r="E15" s="45">
        <v>22000</v>
      </c>
      <c r="F15" s="45">
        <v>15000</v>
      </c>
      <c r="G15" s="42">
        <v>1500</v>
      </c>
      <c r="H15" s="43">
        <v>3600</v>
      </c>
      <c r="I15" s="69">
        <f t="shared" si="0"/>
        <v>0.24</v>
      </c>
      <c r="J15" s="45" t="s">
        <v>23</v>
      </c>
      <c r="K15" s="78" t="s">
        <v>24</v>
      </c>
      <c r="L15" s="78"/>
      <c r="M15" s="45" t="s">
        <v>60</v>
      </c>
      <c r="N15" s="45" t="s">
        <v>61</v>
      </c>
      <c r="O15" s="45" t="s">
        <v>62</v>
      </c>
      <c r="P15" s="75">
        <v>0.85</v>
      </c>
      <c r="Q15" s="94" t="s">
        <v>28</v>
      </c>
      <c r="R15" s="1">
        <v>1</v>
      </c>
    </row>
    <row r="16" s="1" customFormat="1" ht="101.1" customHeight="1" spans="1:17">
      <c r="A16" s="40">
        <v>8</v>
      </c>
      <c r="B16" s="41" t="s">
        <v>63</v>
      </c>
      <c r="C16" s="41" t="s">
        <v>64</v>
      </c>
      <c r="D16" s="40" t="s">
        <v>65</v>
      </c>
      <c r="E16" s="40">
        <v>65000</v>
      </c>
      <c r="F16" s="40">
        <v>15000</v>
      </c>
      <c r="G16" s="42">
        <v>2000</v>
      </c>
      <c r="H16" s="43">
        <v>4500</v>
      </c>
      <c r="I16" s="69">
        <f t="shared" si="0"/>
        <v>0.3</v>
      </c>
      <c r="J16" s="40"/>
      <c r="K16" s="40" t="s">
        <v>66</v>
      </c>
      <c r="L16" s="40"/>
      <c r="M16" s="40" t="s">
        <v>67</v>
      </c>
      <c r="N16" s="40" t="s">
        <v>68</v>
      </c>
      <c r="O16" s="40" t="s">
        <v>69</v>
      </c>
      <c r="P16" s="79">
        <v>0.95</v>
      </c>
      <c r="Q16" s="94" t="s">
        <v>28</v>
      </c>
    </row>
    <row r="17" s="1" customFormat="1" ht="277" customHeight="1" spans="1:18">
      <c r="A17" s="40">
        <v>9</v>
      </c>
      <c r="B17" s="41" t="s">
        <v>70</v>
      </c>
      <c r="C17" s="41" t="s">
        <v>71</v>
      </c>
      <c r="D17" s="40" t="s">
        <v>72</v>
      </c>
      <c r="E17" s="40">
        <v>200000</v>
      </c>
      <c r="F17" s="40">
        <v>20000</v>
      </c>
      <c r="G17" s="42">
        <v>2000</v>
      </c>
      <c r="H17" s="43">
        <v>5500</v>
      </c>
      <c r="I17" s="69">
        <f t="shared" si="0"/>
        <v>0.275</v>
      </c>
      <c r="J17" s="40" t="s">
        <v>23</v>
      </c>
      <c r="K17" s="40" t="s">
        <v>42</v>
      </c>
      <c r="L17" s="40"/>
      <c r="M17" s="40" t="s">
        <v>73</v>
      </c>
      <c r="N17" s="40" t="s">
        <v>68</v>
      </c>
      <c r="O17" s="40" t="s">
        <v>69</v>
      </c>
      <c r="P17" s="79">
        <v>0.85</v>
      </c>
      <c r="Q17" s="94" t="s">
        <v>28</v>
      </c>
      <c r="R17" s="1">
        <v>1</v>
      </c>
    </row>
    <row r="18" s="1" customFormat="1" ht="151.5" customHeight="1" spans="1:17">
      <c r="A18" s="40">
        <v>10</v>
      </c>
      <c r="B18" s="41" t="s">
        <v>74</v>
      </c>
      <c r="C18" s="41" t="s">
        <v>75</v>
      </c>
      <c r="D18" s="40" t="s">
        <v>76</v>
      </c>
      <c r="E18" s="40">
        <v>27000</v>
      </c>
      <c r="F18" s="40">
        <v>10000</v>
      </c>
      <c r="G18" s="42">
        <v>1650</v>
      </c>
      <c r="H18" s="43">
        <v>2704.9</v>
      </c>
      <c r="I18" s="69">
        <f t="shared" si="0"/>
        <v>0.27049</v>
      </c>
      <c r="J18" s="40" t="s">
        <v>23</v>
      </c>
      <c r="K18" s="78" t="s">
        <v>77</v>
      </c>
      <c r="L18" s="78"/>
      <c r="M18" s="40" t="s">
        <v>78</v>
      </c>
      <c r="N18" s="40" t="s">
        <v>79</v>
      </c>
      <c r="O18" s="40" t="s">
        <v>69</v>
      </c>
      <c r="P18" s="79">
        <v>0.9</v>
      </c>
      <c r="Q18" s="94" t="s">
        <v>28</v>
      </c>
    </row>
    <row r="19" s="1" customFormat="1" ht="101.4" customHeight="1" spans="1:17">
      <c r="A19" s="40">
        <v>11</v>
      </c>
      <c r="B19" s="41" t="s">
        <v>80</v>
      </c>
      <c r="C19" s="41" t="s">
        <v>81</v>
      </c>
      <c r="D19" s="40" t="s">
        <v>72</v>
      </c>
      <c r="E19" s="40">
        <v>105000</v>
      </c>
      <c r="F19" s="40">
        <v>15000</v>
      </c>
      <c r="G19" s="42">
        <v>650</v>
      </c>
      <c r="H19" s="43">
        <v>7200</v>
      </c>
      <c r="I19" s="69">
        <f t="shared" si="0"/>
        <v>0.48</v>
      </c>
      <c r="J19" s="40"/>
      <c r="K19" s="80" t="s">
        <v>42</v>
      </c>
      <c r="L19" s="80"/>
      <c r="M19" s="40" t="s">
        <v>82</v>
      </c>
      <c r="N19" s="40" t="s">
        <v>83</v>
      </c>
      <c r="O19" s="40" t="s">
        <v>84</v>
      </c>
      <c r="P19" s="75">
        <v>0.9</v>
      </c>
      <c r="Q19" s="94" t="s">
        <v>28</v>
      </c>
    </row>
    <row r="20" s="1" customFormat="1" ht="155.25" customHeight="1" spans="1:17">
      <c r="A20" s="40">
        <v>12</v>
      </c>
      <c r="B20" s="44" t="s">
        <v>85</v>
      </c>
      <c r="C20" s="44" t="s">
        <v>86</v>
      </c>
      <c r="D20" s="45" t="s">
        <v>87</v>
      </c>
      <c r="E20" s="45">
        <v>50000</v>
      </c>
      <c r="F20" s="45">
        <v>35000</v>
      </c>
      <c r="G20" s="42">
        <v>3000</v>
      </c>
      <c r="H20" s="43">
        <v>9000</v>
      </c>
      <c r="I20" s="69">
        <f t="shared" si="0"/>
        <v>0.257142857142857</v>
      </c>
      <c r="J20" s="81"/>
      <c r="K20" s="78" t="s">
        <v>88</v>
      </c>
      <c r="L20" s="78"/>
      <c r="M20" s="78" t="s">
        <v>89</v>
      </c>
      <c r="N20" s="45" t="s">
        <v>90</v>
      </c>
      <c r="O20" s="45" t="s">
        <v>91</v>
      </c>
      <c r="P20" s="79">
        <v>0.95</v>
      </c>
      <c r="Q20" s="94" t="s">
        <v>28</v>
      </c>
    </row>
    <row r="21" s="1" customFormat="1" ht="75" spans="1:17">
      <c r="A21" s="40">
        <v>13</v>
      </c>
      <c r="B21" s="41" t="s">
        <v>92</v>
      </c>
      <c r="C21" s="41" t="s">
        <v>93</v>
      </c>
      <c r="D21" s="40">
        <v>2024</v>
      </c>
      <c r="E21" s="40">
        <v>20000</v>
      </c>
      <c r="F21" s="40">
        <v>20000</v>
      </c>
      <c r="G21" s="42">
        <v>850</v>
      </c>
      <c r="H21" s="43">
        <v>9450</v>
      </c>
      <c r="I21" s="69">
        <f t="shared" si="0"/>
        <v>0.4725</v>
      </c>
      <c r="J21" s="40" t="s">
        <v>23</v>
      </c>
      <c r="K21" s="40" t="s">
        <v>88</v>
      </c>
      <c r="L21" s="40"/>
      <c r="M21" s="40" t="s">
        <v>94</v>
      </c>
      <c r="N21" s="40" t="s">
        <v>95</v>
      </c>
      <c r="O21" s="40" t="s">
        <v>96</v>
      </c>
      <c r="P21" s="79">
        <v>0.95</v>
      </c>
      <c r="Q21" s="94" t="s">
        <v>28</v>
      </c>
    </row>
    <row r="22" s="1" customFormat="1" ht="86.1" customHeight="1" spans="1:17">
      <c r="A22" s="40">
        <v>14</v>
      </c>
      <c r="B22" s="41" t="s">
        <v>97</v>
      </c>
      <c r="C22" s="41" t="s">
        <v>98</v>
      </c>
      <c r="D22" s="40" t="s">
        <v>41</v>
      </c>
      <c r="E22" s="40">
        <v>50000</v>
      </c>
      <c r="F22" s="40">
        <v>30000</v>
      </c>
      <c r="G22" s="42">
        <v>40</v>
      </c>
      <c r="H22" s="43">
        <v>180</v>
      </c>
      <c r="I22" s="69">
        <f t="shared" si="0"/>
        <v>0.006</v>
      </c>
      <c r="J22" s="40"/>
      <c r="K22" s="40" t="s">
        <v>42</v>
      </c>
      <c r="L22" s="40"/>
      <c r="M22" s="40" t="s">
        <v>94</v>
      </c>
      <c r="N22" s="40" t="s">
        <v>95</v>
      </c>
      <c r="O22" s="40" t="s">
        <v>99</v>
      </c>
      <c r="P22" s="79">
        <v>0.85</v>
      </c>
      <c r="Q22" s="94" t="s">
        <v>28</v>
      </c>
    </row>
    <row r="23" s="1" customFormat="1" ht="75" spans="1:17">
      <c r="A23" s="40">
        <v>15</v>
      </c>
      <c r="B23" s="41" t="s">
        <v>100</v>
      </c>
      <c r="C23" s="41" t="s">
        <v>101</v>
      </c>
      <c r="D23" s="40" t="s">
        <v>53</v>
      </c>
      <c r="E23" s="40">
        <v>20000</v>
      </c>
      <c r="F23" s="40">
        <v>10000</v>
      </c>
      <c r="G23" s="42">
        <v>2</v>
      </c>
      <c r="H23" s="43">
        <v>16</v>
      </c>
      <c r="I23" s="69">
        <f t="shared" si="0"/>
        <v>0.0016</v>
      </c>
      <c r="J23" s="81"/>
      <c r="K23" s="80" t="s">
        <v>102</v>
      </c>
      <c r="L23" s="80"/>
      <c r="M23" s="40" t="s">
        <v>103</v>
      </c>
      <c r="N23" s="40" t="s">
        <v>104</v>
      </c>
      <c r="O23" s="40" t="s">
        <v>105</v>
      </c>
      <c r="P23" s="75">
        <v>0.8</v>
      </c>
      <c r="Q23" s="94" t="s">
        <v>28</v>
      </c>
    </row>
    <row r="24" s="1" customFormat="1" ht="93.75" spans="1:17">
      <c r="A24" s="40">
        <v>16</v>
      </c>
      <c r="B24" s="41" t="s">
        <v>106</v>
      </c>
      <c r="C24" s="41" t="s">
        <v>107</v>
      </c>
      <c r="D24" s="40" t="s">
        <v>53</v>
      </c>
      <c r="E24" s="40">
        <v>10000</v>
      </c>
      <c r="F24" s="40">
        <v>9000</v>
      </c>
      <c r="G24" s="42">
        <v>50</v>
      </c>
      <c r="H24" s="43">
        <v>100</v>
      </c>
      <c r="I24" s="69">
        <f t="shared" si="0"/>
        <v>0.0111111111111111</v>
      </c>
      <c r="J24" s="40"/>
      <c r="K24" s="40" t="s">
        <v>108</v>
      </c>
      <c r="L24" s="40"/>
      <c r="M24" s="40" t="s">
        <v>109</v>
      </c>
      <c r="N24" s="40" t="s">
        <v>110</v>
      </c>
      <c r="O24" s="40" t="s">
        <v>111</v>
      </c>
      <c r="P24" s="75">
        <v>0.8</v>
      </c>
      <c r="Q24" s="94" t="s">
        <v>28</v>
      </c>
    </row>
    <row r="25" s="1" customFormat="1" ht="75" spans="1:17">
      <c r="A25" s="40">
        <v>17</v>
      </c>
      <c r="B25" s="44" t="s">
        <v>112</v>
      </c>
      <c r="C25" s="44" t="s">
        <v>113</v>
      </c>
      <c r="D25" s="45" t="s">
        <v>53</v>
      </c>
      <c r="E25" s="45">
        <v>11000</v>
      </c>
      <c r="F25" s="45">
        <v>10000</v>
      </c>
      <c r="G25" s="42">
        <v>300</v>
      </c>
      <c r="H25" s="43">
        <v>9750</v>
      </c>
      <c r="I25" s="69">
        <f t="shared" si="0"/>
        <v>0.975</v>
      </c>
      <c r="J25" s="78" t="s">
        <v>23</v>
      </c>
      <c r="K25" s="78" t="s">
        <v>77</v>
      </c>
      <c r="L25" s="78"/>
      <c r="M25" s="45" t="s">
        <v>114</v>
      </c>
      <c r="N25" s="45" t="s">
        <v>115</v>
      </c>
      <c r="O25" s="45" t="s">
        <v>116</v>
      </c>
      <c r="P25" s="79">
        <v>0.95</v>
      </c>
      <c r="Q25" s="94" t="s">
        <v>28</v>
      </c>
    </row>
    <row r="26" s="1" customFormat="1" ht="78" customHeight="1" spans="1:17">
      <c r="A26" s="40">
        <v>18</v>
      </c>
      <c r="B26" s="44" t="s">
        <v>117</v>
      </c>
      <c r="C26" s="44" t="s">
        <v>118</v>
      </c>
      <c r="D26" s="45">
        <v>2024</v>
      </c>
      <c r="E26" s="45">
        <v>30000</v>
      </c>
      <c r="F26" s="45">
        <v>30000</v>
      </c>
      <c r="G26" s="42">
        <v>5500</v>
      </c>
      <c r="H26" s="43">
        <v>29500</v>
      </c>
      <c r="I26" s="69">
        <f t="shared" si="0"/>
        <v>0.983333333333333</v>
      </c>
      <c r="J26" s="78" t="s">
        <v>102</v>
      </c>
      <c r="K26" s="78" t="s">
        <v>24</v>
      </c>
      <c r="L26" s="78"/>
      <c r="M26" s="45" t="s">
        <v>114</v>
      </c>
      <c r="N26" s="45" t="s">
        <v>115</v>
      </c>
      <c r="O26" s="45" t="s">
        <v>119</v>
      </c>
      <c r="P26" s="79">
        <v>1</v>
      </c>
      <c r="Q26" s="94" t="s">
        <v>120</v>
      </c>
    </row>
    <row r="27" s="1" customFormat="1" ht="75" spans="1:17">
      <c r="A27" s="40">
        <v>19</v>
      </c>
      <c r="B27" s="44" t="s">
        <v>121</v>
      </c>
      <c r="C27" s="44" t="s">
        <v>122</v>
      </c>
      <c r="D27" s="45" t="s">
        <v>123</v>
      </c>
      <c r="E27" s="45">
        <v>5000</v>
      </c>
      <c r="F27" s="45">
        <v>1000</v>
      </c>
      <c r="G27" s="42">
        <v>247</v>
      </c>
      <c r="H27" s="43">
        <v>1000</v>
      </c>
      <c r="I27" s="69">
        <f t="shared" si="0"/>
        <v>1</v>
      </c>
      <c r="J27" s="81"/>
      <c r="K27" s="78" t="s">
        <v>102</v>
      </c>
      <c r="L27" s="78" t="s">
        <v>102</v>
      </c>
      <c r="M27" s="78" t="s">
        <v>124</v>
      </c>
      <c r="N27" s="45" t="s">
        <v>125</v>
      </c>
      <c r="O27" s="45" t="s">
        <v>126</v>
      </c>
      <c r="P27" s="79">
        <v>0.95</v>
      </c>
      <c r="Q27" s="94" t="s">
        <v>28</v>
      </c>
    </row>
    <row r="28" s="1" customFormat="1" ht="75" spans="1:17">
      <c r="A28" s="40">
        <v>20</v>
      </c>
      <c r="B28" s="41" t="s">
        <v>127</v>
      </c>
      <c r="C28" s="41" t="s">
        <v>128</v>
      </c>
      <c r="D28" s="40">
        <v>2024</v>
      </c>
      <c r="E28" s="40">
        <v>20000</v>
      </c>
      <c r="F28" s="46">
        <v>20000</v>
      </c>
      <c r="G28" s="42">
        <v>2816</v>
      </c>
      <c r="H28" s="43">
        <v>8489</v>
      </c>
      <c r="I28" s="69">
        <f t="shared" si="0"/>
        <v>0.42445</v>
      </c>
      <c r="J28" s="81" t="s">
        <v>23</v>
      </c>
      <c r="K28" s="78" t="s">
        <v>129</v>
      </c>
      <c r="L28" s="78"/>
      <c r="M28" s="40" t="s">
        <v>67</v>
      </c>
      <c r="N28" s="40" t="s">
        <v>68</v>
      </c>
      <c r="O28" s="40" t="s">
        <v>130</v>
      </c>
      <c r="P28" s="79">
        <v>0.95</v>
      </c>
      <c r="Q28" s="94" t="s">
        <v>28</v>
      </c>
    </row>
    <row r="29" s="1" customFormat="1" ht="75" spans="1:17">
      <c r="A29" s="40">
        <v>21</v>
      </c>
      <c r="B29" s="41" t="s">
        <v>131</v>
      </c>
      <c r="C29" s="41" t="s">
        <v>132</v>
      </c>
      <c r="D29" s="40">
        <v>2024</v>
      </c>
      <c r="E29" s="40">
        <v>20000</v>
      </c>
      <c r="F29" s="46">
        <v>20000</v>
      </c>
      <c r="G29" s="42">
        <v>1866</v>
      </c>
      <c r="H29" s="43">
        <v>5882</v>
      </c>
      <c r="I29" s="69">
        <f t="shared" si="0"/>
        <v>0.2941</v>
      </c>
      <c r="J29" s="81" t="s">
        <v>23</v>
      </c>
      <c r="K29" s="78" t="s">
        <v>129</v>
      </c>
      <c r="L29" s="78"/>
      <c r="M29" s="40" t="s">
        <v>67</v>
      </c>
      <c r="N29" s="40" t="s">
        <v>68</v>
      </c>
      <c r="O29" s="40" t="s">
        <v>133</v>
      </c>
      <c r="P29" s="79">
        <v>0.95</v>
      </c>
      <c r="Q29" s="94" t="s">
        <v>28</v>
      </c>
    </row>
    <row r="30" s="1" customFormat="1" ht="110.4" customHeight="1" spans="1:17">
      <c r="A30" s="40">
        <v>22</v>
      </c>
      <c r="B30" s="41" t="s">
        <v>134</v>
      </c>
      <c r="C30" s="41" t="s">
        <v>135</v>
      </c>
      <c r="D30" s="40" t="s">
        <v>136</v>
      </c>
      <c r="E30" s="40">
        <v>30000</v>
      </c>
      <c r="F30" s="40">
        <v>15000</v>
      </c>
      <c r="G30" s="42">
        <v>11497</v>
      </c>
      <c r="H30" s="43">
        <v>15997</v>
      </c>
      <c r="I30" s="69">
        <f t="shared" si="0"/>
        <v>1.06646666666667</v>
      </c>
      <c r="J30" s="40" t="s">
        <v>23</v>
      </c>
      <c r="K30" s="40" t="s">
        <v>137</v>
      </c>
      <c r="L30" s="40"/>
      <c r="M30" s="40" t="s">
        <v>138</v>
      </c>
      <c r="N30" s="40" t="s">
        <v>139</v>
      </c>
      <c r="O30" s="40" t="s">
        <v>140</v>
      </c>
      <c r="P30" s="79">
        <v>0.95</v>
      </c>
      <c r="Q30" s="94" t="s">
        <v>28</v>
      </c>
    </row>
    <row r="31" s="1" customFormat="1" ht="75" spans="1:17">
      <c r="A31" s="40">
        <v>23</v>
      </c>
      <c r="B31" s="41" t="s">
        <v>141</v>
      </c>
      <c r="C31" s="41" t="s">
        <v>142</v>
      </c>
      <c r="D31" s="40" t="s">
        <v>53</v>
      </c>
      <c r="E31" s="40">
        <v>20000</v>
      </c>
      <c r="F31" s="40">
        <v>10000</v>
      </c>
      <c r="G31" s="42">
        <v>200</v>
      </c>
      <c r="H31" s="43">
        <v>2200</v>
      </c>
      <c r="I31" s="69">
        <f t="shared" si="0"/>
        <v>0.22</v>
      </c>
      <c r="J31" s="40"/>
      <c r="K31" s="80" t="s">
        <v>88</v>
      </c>
      <c r="L31" s="80"/>
      <c r="M31" s="40" t="s">
        <v>143</v>
      </c>
      <c r="N31" s="40" t="s">
        <v>144</v>
      </c>
      <c r="O31" s="40" t="s">
        <v>145</v>
      </c>
      <c r="P31" s="75">
        <v>0.85</v>
      </c>
      <c r="Q31" s="94" t="s">
        <v>28</v>
      </c>
    </row>
    <row r="32" s="1" customFormat="1" ht="87.6" customHeight="1" spans="1:17">
      <c r="A32" s="40">
        <v>24</v>
      </c>
      <c r="B32" s="44" t="s">
        <v>146</v>
      </c>
      <c r="C32" s="44" t="s">
        <v>147</v>
      </c>
      <c r="D32" s="45">
        <v>2024</v>
      </c>
      <c r="E32" s="45">
        <v>10000</v>
      </c>
      <c r="F32" s="45">
        <v>10000</v>
      </c>
      <c r="G32" s="42">
        <v>3000</v>
      </c>
      <c r="H32" s="43">
        <v>8000</v>
      </c>
      <c r="I32" s="69">
        <f t="shared" si="0"/>
        <v>0.8</v>
      </c>
      <c r="J32" s="78" t="s">
        <v>23</v>
      </c>
      <c r="K32" s="78" t="s">
        <v>108</v>
      </c>
      <c r="L32" s="78" t="s">
        <v>102</v>
      </c>
      <c r="M32" s="45" t="s">
        <v>78</v>
      </c>
      <c r="N32" s="45" t="s">
        <v>79</v>
      </c>
      <c r="O32" s="45" t="s">
        <v>148</v>
      </c>
      <c r="P32" s="75">
        <v>1</v>
      </c>
      <c r="Q32" s="94" t="s">
        <v>120</v>
      </c>
    </row>
    <row r="33" s="1" customFormat="1" ht="170.25" customHeight="1" spans="1:17">
      <c r="A33" s="40">
        <v>25</v>
      </c>
      <c r="B33" s="41" t="s">
        <v>149</v>
      </c>
      <c r="C33" s="41" t="s">
        <v>150</v>
      </c>
      <c r="D33" s="40" t="s">
        <v>53</v>
      </c>
      <c r="E33" s="40">
        <v>20000</v>
      </c>
      <c r="F33" s="40">
        <v>3000</v>
      </c>
      <c r="G33" s="42">
        <v>95</v>
      </c>
      <c r="H33" s="43">
        <v>3445</v>
      </c>
      <c r="I33" s="69">
        <f t="shared" si="0"/>
        <v>1.14833333333333</v>
      </c>
      <c r="J33" s="81"/>
      <c r="K33" s="81" t="s">
        <v>102</v>
      </c>
      <c r="L33" s="81" t="s">
        <v>151</v>
      </c>
      <c r="M33" s="40" t="s">
        <v>94</v>
      </c>
      <c r="N33" s="82" t="s">
        <v>95</v>
      </c>
      <c r="O33" s="40" t="s">
        <v>152</v>
      </c>
      <c r="P33" s="75">
        <v>1</v>
      </c>
      <c r="Q33" s="94" t="s">
        <v>120</v>
      </c>
    </row>
    <row r="34" s="1" customFormat="1" ht="108" customHeight="1" spans="1:17">
      <c r="A34" s="40">
        <v>26</v>
      </c>
      <c r="B34" s="44" t="s">
        <v>153</v>
      </c>
      <c r="C34" s="44" t="s">
        <v>154</v>
      </c>
      <c r="D34" s="45" t="s">
        <v>87</v>
      </c>
      <c r="E34" s="45">
        <v>50000</v>
      </c>
      <c r="F34" s="45">
        <v>20000</v>
      </c>
      <c r="G34" s="42">
        <v>16000</v>
      </c>
      <c r="H34" s="43">
        <v>20000</v>
      </c>
      <c r="I34" s="69">
        <f t="shared" si="0"/>
        <v>1</v>
      </c>
      <c r="J34" s="78" t="s">
        <v>23</v>
      </c>
      <c r="K34" s="78" t="s">
        <v>42</v>
      </c>
      <c r="L34" s="78"/>
      <c r="M34" s="45" t="s">
        <v>138</v>
      </c>
      <c r="N34" s="45" t="s">
        <v>139</v>
      </c>
      <c r="O34" s="45" t="s">
        <v>155</v>
      </c>
      <c r="P34" s="79">
        <v>0.95</v>
      </c>
      <c r="Q34" s="94" t="s">
        <v>28</v>
      </c>
    </row>
    <row r="35" s="1" customFormat="1" ht="132" customHeight="1" spans="1:17">
      <c r="A35" s="40">
        <v>27</v>
      </c>
      <c r="B35" s="44" t="s">
        <v>156</v>
      </c>
      <c r="C35" s="44" t="s">
        <v>157</v>
      </c>
      <c r="D35" s="45" t="s">
        <v>41</v>
      </c>
      <c r="E35" s="45">
        <v>50000</v>
      </c>
      <c r="F35" s="45">
        <v>30000</v>
      </c>
      <c r="G35" s="42">
        <v>5000</v>
      </c>
      <c r="H35" s="43">
        <v>11000</v>
      </c>
      <c r="I35" s="69">
        <f t="shared" si="0"/>
        <v>0.366666666666667</v>
      </c>
      <c r="J35" s="78" t="s">
        <v>23</v>
      </c>
      <c r="K35" s="78" t="s">
        <v>42</v>
      </c>
      <c r="L35" s="78"/>
      <c r="M35" s="45" t="s">
        <v>138</v>
      </c>
      <c r="N35" s="45" t="s">
        <v>139</v>
      </c>
      <c r="O35" s="45" t="s">
        <v>158</v>
      </c>
      <c r="P35" s="79">
        <v>0.85</v>
      </c>
      <c r="Q35" s="94" t="s">
        <v>28</v>
      </c>
    </row>
    <row r="36" s="1" customFormat="1" ht="178" customHeight="1" spans="1:18">
      <c r="A36" s="40">
        <v>28</v>
      </c>
      <c r="B36" s="44" t="s">
        <v>159</v>
      </c>
      <c r="C36" s="44" t="s">
        <v>160</v>
      </c>
      <c r="D36" s="45" t="s">
        <v>53</v>
      </c>
      <c r="E36" s="45">
        <v>120000</v>
      </c>
      <c r="F36" s="45">
        <v>50000</v>
      </c>
      <c r="G36" s="42">
        <f>4311+5000</f>
        <v>9311</v>
      </c>
      <c r="H36" s="43">
        <f>9479+5000</f>
        <v>14479</v>
      </c>
      <c r="I36" s="69">
        <f t="shared" si="0"/>
        <v>0.28958</v>
      </c>
      <c r="J36" s="81"/>
      <c r="K36" s="78" t="s">
        <v>129</v>
      </c>
      <c r="L36" s="78"/>
      <c r="M36" s="45" t="s">
        <v>161</v>
      </c>
      <c r="N36" s="45" t="s">
        <v>162</v>
      </c>
      <c r="O36" s="45" t="s">
        <v>163</v>
      </c>
      <c r="P36" s="75">
        <v>1</v>
      </c>
      <c r="Q36" s="94" t="s">
        <v>120</v>
      </c>
      <c r="R36" s="1">
        <v>1</v>
      </c>
    </row>
    <row r="37" s="1" customFormat="1" ht="98.1" customHeight="1" spans="1:17">
      <c r="A37" s="40">
        <v>29</v>
      </c>
      <c r="B37" s="41" t="s">
        <v>164</v>
      </c>
      <c r="C37" s="41" t="s">
        <v>165</v>
      </c>
      <c r="D37" s="40" t="s">
        <v>65</v>
      </c>
      <c r="E37" s="40">
        <v>50000</v>
      </c>
      <c r="F37" s="40">
        <v>25000</v>
      </c>
      <c r="G37" s="42">
        <v>11800</v>
      </c>
      <c r="H37" s="43">
        <v>23600</v>
      </c>
      <c r="I37" s="69">
        <f t="shared" si="0"/>
        <v>0.944</v>
      </c>
      <c r="J37" s="40"/>
      <c r="K37" s="80" t="s">
        <v>166</v>
      </c>
      <c r="L37" s="80"/>
      <c r="M37" s="40" t="s">
        <v>114</v>
      </c>
      <c r="N37" s="40" t="s">
        <v>167</v>
      </c>
      <c r="O37" s="40" t="s">
        <v>168</v>
      </c>
      <c r="P37" s="79">
        <v>1</v>
      </c>
      <c r="Q37" s="94" t="s">
        <v>120</v>
      </c>
    </row>
    <row r="38" s="1" customFormat="1" ht="95.1" customHeight="1" spans="1:17">
      <c r="A38" s="40">
        <v>30</v>
      </c>
      <c r="B38" s="41" t="s">
        <v>169</v>
      </c>
      <c r="C38" s="41" t="s">
        <v>170</v>
      </c>
      <c r="D38" s="40" t="s">
        <v>53</v>
      </c>
      <c r="E38" s="40">
        <v>13000</v>
      </c>
      <c r="F38" s="40">
        <v>8000</v>
      </c>
      <c r="G38" s="42">
        <v>730</v>
      </c>
      <c r="H38" s="43">
        <v>2446</v>
      </c>
      <c r="I38" s="69">
        <f t="shared" si="0"/>
        <v>0.30575</v>
      </c>
      <c r="J38" s="40"/>
      <c r="K38" s="40" t="s">
        <v>24</v>
      </c>
      <c r="L38" s="40"/>
      <c r="M38" s="40" t="s">
        <v>67</v>
      </c>
      <c r="N38" s="40" t="s">
        <v>68</v>
      </c>
      <c r="O38" s="40" t="s">
        <v>171</v>
      </c>
      <c r="P38" s="79">
        <v>0.85</v>
      </c>
      <c r="Q38" s="96" t="s">
        <v>28</v>
      </c>
    </row>
    <row r="39" s="1" customFormat="1" ht="98.1" customHeight="1" spans="1:17">
      <c r="A39" s="40">
        <v>31</v>
      </c>
      <c r="B39" s="44" t="s">
        <v>172</v>
      </c>
      <c r="C39" s="44" t="s">
        <v>173</v>
      </c>
      <c r="D39" s="45" t="s">
        <v>41</v>
      </c>
      <c r="E39" s="45">
        <v>20000</v>
      </c>
      <c r="F39" s="45">
        <v>10000</v>
      </c>
      <c r="G39" s="42">
        <v>0</v>
      </c>
      <c r="H39" s="43">
        <v>0</v>
      </c>
      <c r="I39" s="69">
        <f t="shared" si="0"/>
        <v>0</v>
      </c>
      <c r="J39" s="78"/>
      <c r="K39" s="78" t="s">
        <v>42</v>
      </c>
      <c r="L39" s="78"/>
      <c r="M39" s="78" t="s">
        <v>174</v>
      </c>
      <c r="N39" s="45" t="s">
        <v>175</v>
      </c>
      <c r="O39" s="45" t="s">
        <v>176</v>
      </c>
      <c r="P39" s="75">
        <v>0.8</v>
      </c>
      <c r="Q39" s="94" t="s">
        <v>28</v>
      </c>
    </row>
    <row r="40" s="1" customFormat="1" ht="114" customHeight="1" spans="1:17">
      <c r="A40" s="40">
        <v>32</v>
      </c>
      <c r="B40" s="41" t="s">
        <v>177</v>
      </c>
      <c r="C40" s="41" t="s">
        <v>178</v>
      </c>
      <c r="D40" s="40" t="s">
        <v>53</v>
      </c>
      <c r="E40" s="40">
        <v>4400</v>
      </c>
      <c r="F40" s="40">
        <v>4000</v>
      </c>
      <c r="G40" s="42">
        <v>1127</v>
      </c>
      <c r="H40" s="43">
        <v>2430</v>
      </c>
      <c r="I40" s="69">
        <f t="shared" si="0"/>
        <v>0.6075</v>
      </c>
      <c r="J40" s="40"/>
      <c r="K40" s="81" t="s">
        <v>108</v>
      </c>
      <c r="L40" s="81"/>
      <c r="M40" s="40" t="s">
        <v>103</v>
      </c>
      <c r="N40" s="40" t="s">
        <v>44</v>
      </c>
      <c r="O40" s="40" t="s">
        <v>179</v>
      </c>
      <c r="P40" s="79">
        <v>0.9</v>
      </c>
      <c r="Q40" s="94" t="s">
        <v>28</v>
      </c>
    </row>
    <row r="41" s="1" customFormat="1" ht="95.1" customHeight="1" spans="1:17">
      <c r="A41" s="40">
        <v>33</v>
      </c>
      <c r="B41" s="41" t="s">
        <v>180</v>
      </c>
      <c r="C41" s="41" t="s">
        <v>181</v>
      </c>
      <c r="D41" s="40" t="s">
        <v>53</v>
      </c>
      <c r="E41" s="40">
        <v>20000</v>
      </c>
      <c r="F41" s="40">
        <v>5000</v>
      </c>
      <c r="G41" s="47">
        <v>120</v>
      </c>
      <c r="H41" s="48">
        <v>970</v>
      </c>
      <c r="I41" s="83">
        <f t="shared" ref="I41:I60" si="1">H41/F41</f>
        <v>0.194</v>
      </c>
      <c r="J41" s="40"/>
      <c r="K41" s="40" t="s">
        <v>108</v>
      </c>
      <c r="L41" s="40"/>
      <c r="M41" s="40" t="s">
        <v>182</v>
      </c>
      <c r="N41" s="40" t="s">
        <v>183</v>
      </c>
      <c r="O41" s="40" t="s">
        <v>184</v>
      </c>
      <c r="P41" s="84">
        <v>0.6</v>
      </c>
      <c r="Q41" s="97" t="s">
        <v>185</v>
      </c>
    </row>
    <row r="42" s="1" customFormat="1" ht="138" customHeight="1" spans="1:17">
      <c r="A42" s="40">
        <v>34</v>
      </c>
      <c r="B42" s="41" t="s">
        <v>186</v>
      </c>
      <c r="C42" s="41" t="s">
        <v>187</v>
      </c>
      <c r="D42" s="40" t="s">
        <v>41</v>
      </c>
      <c r="E42" s="40">
        <v>32000</v>
      </c>
      <c r="F42" s="40">
        <v>25000</v>
      </c>
      <c r="G42" s="42">
        <v>2382</v>
      </c>
      <c r="H42" s="43">
        <v>7646</v>
      </c>
      <c r="I42" s="69">
        <f t="shared" si="1"/>
        <v>0.30584</v>
      </c>
      <c r="J42" s="80"/>
      <c r="K42" s="40" t="s">
        <v>42</v>
      </c>
      <c r="L42" s="40"/>
      <c r="M42" s="40" t="s">
        <v>67</v>
      </c>
      <c r="N42" s="40" t="s">
        <v>68</v>
      </c>
      <c r="O42" s="40" t="s">
        <v>188</v>
      </c>
      <c r="P42" s="79">
        <v>0.85</v>
      </c>
      <c r="Q42" s="96" t="s">
        <v>28</v>
      </c>
    </row>
    <row r="43" s="1" customFormat="1" ht="93.9" customHeight="1" spans="1:17">
      <c r="A43" s="40">
        <v>35</v>
      </c>
      <c r="B43" s="41" t="s">
        <v>189</v>
      </c>
      <c r="C43" s="41" t="s">
        <v>190</v>
      </c>
      <c r="D43" s="40" t="s">
        <v>41</v>
      </c>
      <c r="E43" s="40">
        <v>20000</v>
      </c>
      <c r="F43" s="40">
        <v>15000</v>
      </c>
      <c r="G43" s="42">
        <v>0</v>
      </c>
      <c r="H43" s="43">
        <v>30</v>
      </c>
      <c r="I43" s="69">
        <f t="shared" si="1"/>
        <v>0.002</v>
      </c>
      <c r="J43" s="40"/>
      <c r="K43" s="40" t="s">
        <v>42</v>
      </c>
      <c r="L43" s="40"/>
      <c r="M43" s="40" t="s">
        <v>191</v>
      </c>
      <c r="N43" s="40" t="s">
        <v>192</v>
      </c>
      <c r="O43" s="40" t="s">
        <v>193</v>
      </c>
      <c r="P43" s="79">
        <v>0.8</v>
      </c>
      <c r="Q43" s="96" t="s">
        <v>28</v>
      </c>
    </row>
    <row r="44" s="1" customFormat="1" ht="128.1" customHeight="1" spans="1:17">
      <c r="A44" s="40">
        <v>36</v>
      </c>
      <c r="B44" s="44" t="s">
        <v>194</v>
      </c>
      <c r="C44" s="44" t="s">
        <v>195</v>
      </c>
      <c r="D44" s="45" t="s">
        <v>41</v>
      </c>
      <c r="E44" s="45">
        <v>22000</v>
      </c>
      <c r="F44" s="45">
        <v>10000</v>
      </c>
      <c r="G44" s="42">
        <v>5</v>
      </c>
      <c r="H44" s="43">
        <v>60</v>
      </c>
      <c r="I44" s="69">
        <f t="shared" si="1"/>
        <v>0.006</v>
      </c>
      <c r="J44" s="78"/>
      <c r="K44" s="78" t="s">
        <v>42</v>
      </c>
      <c r="L44" s="78"/>
      <c r="M44" s="78" t="s">
        <v>103</v>
      </c>
      <c r="N44" s="45" t="s">
        <v>196</v>
      </c>
      <c r="O44" s="45" t="s">
        <v>197</v>
      </c>
      <c r="P44" s="75">
        <v>0.9</v>
      </c>
      <c r="Q44" s="94" t="s">
        <v>28</v>
      </c>
    </row>
    <row r="45" s="1" customFormat="1" ht="113.1" customHeight="1" spans="1:17">
      <c r="A45" s="40">
        <v>37</v>
      </c>
      <c r="B45" s="44" t="s">
        <v>198</v>
      </c>
      <c r="C45" s="44" t="s">
        <v>199</v>
      </c>
      <c r="D45" s="45" t="s">
        <v>65</v>
      </c>
      <c r="E45" s="45">
        <v>50000</v>
      </c>
      <c r="F45" s="45">
        <v>18000</v>
      </c>
      <c r="G45" s="42">
        <v>1000</v>
      </c>
      <c r="H45" s="43">
        <v>5200</v>
      </c>
      <c r="I45" s="69">
        <f t="shared" si="1"/>
        <v>0.288888888888889</v>
      </c>
      <c r="J45" s="40"/>
      <c r="K45" s="78" t="s">
        <v>200</v>
      </c>
      <c r="L45" s="78"/>
      <c r="M45" s="40" t="s">
        <v>114</v>
      </c>
      <c r="N45" s="45" t="s">
        <v>201</v>
      </c>
      <c r="O45" s="45" t="s">
        <v>202</v>
      </c>
      <c r="P45" s="75">
        <v>0.8</v>
      </c>
      <c r="Q45" s="96" t="s">
        <v>28</v>
      </c>
    </row>
    <row r="46" s="1" customFormat="1" ht="140.1" customHeight="1" spans="1:17">
      <c r="A46" s="40">
        <v>38</v>
      </c>
      <c r="B46" s="41" t="s">
        <v>203</v>
      </c>
      <c r="C46" s="41" t="s">
        <v>204</v>
      </c>
      <c r="D46" s="40" t="s">
        <v>41</v>
      </c>
      <c r="E46" s="40">
        <v>50000</v>
      </c>
      <c r="F46" s="40">
        <v>30000</v>
      </c>
      <c r="G46" s="42">
        <v>1150</v>
      </c>
      <c r="H46" s="43">
        <v>6850</v>
      </c>
      <c r="I46" s="69">
        <f t="shared" si="1"/>
        <v>0.228333333333333</v>
      </c>
      <c r="J46" s="40"/>
      <c r="K46" s="40" t="s">
        <v>205</v>
      </c>
      <c r="L46" s="40"/>
      <c r="M46" s="40" t="s">
        <v>82</v>
      </c>
      <c r="N46" s="40" t="s">
        <v>83</v>
      </c>
      <c r="O46" s="40" t="s">
        <v>206</v>
      </c>
      <c r="P46" s="75">
        <v>0.55</v>
      </c>
      <c r="Q46" s="94" t="s">
        <v>185</v>
      </c>
    </row>
    <row r="47" s="1" customFormat="1" ht="101.1" customHeight="1" spans="1:17">
      <c r="A47" s="40">
        <v>39</v>
      </c>
      <c r="B47" s="41" t="s">
        <v>207</v>
      </c>
      <c r="C47" s="41" t="s">
        <v>208</v>
      </c>
      <c r="D47" s="40">
        <v>2024</v>
      </c>
      <c r="E47" s="40">
        <v>20000</v>
      </c>
      <c r="F47" s="40">
        <v>20000</v>
      </c>
      <c r="G47" s="42">
        <v>1500</v>
      </c>
      <c r="H47" s="43">
        <v>3700</v>
      </c>
      <c r="I47" s="69">
        <f t="shared" si="1"/>
        <v>0.185</v>
      </c>
      <c r="J47" s="80" t="s">
        <v>23</v>
      </c>
      <c r="K47" s="40" t="s">
        <v>88</v>
      </c>
      <c r="L47" s="40"/>
      <c r="M47" s="85" t="s">
        <v>67</v>
      </c>
      <c r="N47" s="40" t="s">
        <v>61</v>
      </c>
      <c r="O47" s="40" t="s">
        <v>209</v>
      </c>
      <c r="P47" s="75">
        <v>0.95</v>
      </c>
      <c r="Q47" s="96" t="s">
        <v>28</v>
      </c>
    </row>
    <row r="48" s="1" customFormat="1" ht="265" customHeight="1" spans="1:17">
      <c r="A48" s="40">
        <v>40</v>
      </c>
      <c r="B48" s="41" t="s">
        <v>210</v>
      </c>
      <c r="C48" s="41" t="s">
        <v>211</v>
      </c>
      <c r="D48" s="40" t="s">
        <v>212</v>
      </c>
      <c r="E48" s="40">
        <v>100000</v>
      </c>
      <c r="F48" s="40">
        <v>25000</v>
      </c>
      <c r="G48" s="42">
        <v>1800</v>
      </c>
      <c r="H48" s="43">
        <v>6500</v>
      </c>
      <c r="I48" s="69">
        <f t="shared" si="1"/>
        <v>0.26</v>
      </c>
      <c r="J48" s="40"/>
      <c r="K48" s="40" t="s">
        <v>42</v>
      </c>
      <c r="L48" s="40"/>
      <c r="M48" s="40" t="s">
        <v>213</v>
      </c>
      <c r="N48" s="40" t="s">
        <v>214</v>
      </c>
      <c r="O48" s="40" t="s">
        <v>215</v>
      </c>
      <c r="P48" s="79">
        <v>0.92</v>
      </c>
      <c r="Q48" s="98" t="s">
        <v>28</v>
      </c>
    </row>
    <row r="49" s="1" customFormat="1" ht="195" customHeight="1" spans="1:17">
      <c r="A49" s="40">
        <v>41</v>
      </c>
      <c r="B49" s="44" t="s">
        <v>216</v>
      </c>
      <c r="C49" s="44" t="s">
        <v>217</v>
      </c>
      <c r="D49" s="45" t="s">
        <v>41</v>
      </c>
      <c r="E49" s="45">
        <v>50000</v>
      </c>
      <c r="F49" s="45">
        <v>5000</v>
      </c>
      <c r="G49" s="47">
        <f>155+1000</f>
        <v>1155</v>
      </c>
      <c r="H49" s="43">
        <f>430+1000</f>
        <v>1430</v>
      </c>
      <c r="I49" s="69">
        <f t="shared" si="1"/>
        <v>0.286</v>
      </c>
      <c r="J49" s="40"/>
      <c r="K49" s="78" t="s">
        <v>24</v>
      </c>
      <c r="L49" s="78"/>
      <c r="M49" s="45" t="s">
        <v>48</v>
      </c>
      <c r="N49" s="45" t="s">
        <v>110</v>
      </c>
      <c r="O49" s="45" t="s">
        <v>218</v>
      </c>
      <c r="P49" s="75">
        <v>0.9</v>
      </c>
      <c r="Q49" s="98" t="s">
        <v>28</v>
      </c>
    </row>
    <row r="50" s="1" customFormat="1" ht="102" customHeight="1" spans="1:17">
      <c r="A50" s="40">
        <v>42</v>
      </c>
      <c r="B50" s="41" t="s">
        <v>219</v>
      </c>
      <c r="C50" s="41" t="s">
        <v>220</v>
      </c>
      <c r="D50" s="40">
        <v>2024</v>
      </c>
      <c r="E50" s="40">
        <v>3500</v>
      </c>
      <c r="F50" s="46">
        <v>3500</v>
      </c>
      <c r="G50" s="42">
        <v>250</v>
      </c>
      <c r="H50" s="43">
        <v>1000</v>
      </c>
      <c r="I50" s="69">
        <f t="shared" si="1"/>
        <v>0.285714285714286</v>
      </c>
      <c r="J50" s="81" t="s">
        <v>23</v>
      </c>
      <c r="K50" s="78" t="s">
        <v>24</v>
      </c>
      <c r="L50" s="78"/>
      <c r="M50" s="40" t="s">
        <v>78</v>
      </c>
      <c r="N50" s="40" t="s">
        <v>221</v>
      </c>
      <c r="O50" s="40" t="s">
        <v>222</v>
      </c>
      <c r="P50" s="75">
        <v>0.85</v>
      </c>
      <c r="Q50" s="96" t="s">
        <v>28</v>
      </c>
    </row>
    <row r="51" s="1" customFormat="1" ht="104.1" customHeight="1" spans="1:17">
      <c r="A51" s="40">
        <v>43</v>
      </c>
      <c r="B51" s="44" t="s">
        <v>223</v>
      </c>
      <c r="C51" s="44" t="s">
        <v>224</v>
      </c>
      <c r="D51" s="45">
        <v>2024</v>
      </c>
      <c r="E51" s="45">
        <v>4000</v>
      </c>
      <c r="F51" s="45">
        <v>4000</v>
      </c>
      <c r="G51" s="42">
        <v>700</v>
      </c>
      <c r="H51" s="43">
        <v>1600</v>
      </c>
      <c r="I51" s="69">
        <f t="shared" si="1"/>
        <v>0.4</v>
      </c>
      <c r="J51" s="78" t="s">
        <v>23</v>
      </c>
      <c r="K51" s="78" t="s">
        <v>77</v>
      </c>
      <c r="L51" s="78"/>
      <c r="M51" s="86" t="s">
        <v>225</v>
      </c>
      <c r="N51" s="45" t="s">
        <v>226</v>
      </c>
      <c r="O51" s="45" t="s">
        <v>227</v>
      </c>
      <c r="P51" s="75">
        <v>0.85</v>
      </c>
      <c r="Q51" s="96" t="s">
        <v>28</v>
      </c>
    </row>
    <row r="52" s="1" customFormat="1" ht="170.1" customHeight="1" spans="1:17">
      <c r="A52" s="40">
        <v>44</v>
      </c>
      <c r="B52" s="41" t="s">
        <v>228</v>
      </c>
      <c r="C52" s="41" t="s">
        <v>229</v>
      </c>
      <c r="D52" s="40" t="s">
        <v>230</v>
      </c>
      <c r="E52" s="40">
        <v>15150</v>
      </c>
      <c r="F52" s="40">
        <v>7150</v>
      </c>
      <c r="G52" s="42">
        <v>800</v>
      </c>
      <c r="H52" s="43">
        <v>2000</v>
      </c>
      <c r="I52" s="69">
        <f t="shared" si="1"/>
        <v>0.27972027972028</v>
      </c>
      <c r="J52" s="40"/>
      <c r="K52" s="40" t="s">
        <v>88</v>
      </c>
      <c r="L52" s="40"/>
      <c r="M52" s="40" t="s">
        <v>213</v>
      </c>
      <c r="N52" s="40" t="s">
        <v>214</v>
      </c>
      <c r="O52" s="40" t="s">
        <v>231</v>
      </c>
      <c r="P52" s="79">
        <v>0.92</v>
      </c>
      <c r="Q52" s="98" t="s">
        <v>28</v>
      </c>
    </row>
    <row r="53" s="1" customFormat="1" ht="192" customHeight="1" spans="1:17">
      <c r="A53" s="40">
        <v>45</v>
      </c>
      <c r="B53" s="41" t="s">
        <v>232</v>
      </c>
      <c r="C53" s="41" t="s">
        <v>233</v>
      </c>
      <c r="D53" s="40" t="s">
        <v>136</v>
      </c>
      <c r="E53" s="40">
        <v>21068</v>
      </c>
      <c r="F53" s="46">
        <v>5000</v>
      </c>
      <c r="G53" s="42">
        <v>300</v>
      </c>
      <c r="H53" s="43">
        <v>2100</v>
      </c>
      <c r="I53" s="69">
        <f t="shared" si="1"/>
        <v>0.42</v>
      </c>
      <c r="J53" s="81"/>
      <c r="K53" s="78" t="s">
        <v>42</v>
      </c>
      <c r="L53" s="78"/>
      <c r="M53" s="87" t="s">
        <v>213</v>
      </c>
      <c r="N53" s="40" t="s">
        <v>214</v>
      </c>
      <c r="O53" s="40" t="s">
        <v>215</v>
      </c>
      <c r="P53" s="79">
        <v>0.9</v>
      </c>
      <c r="Q53" s="98" t="s">
        <v>28</v>
      </c>
    </row>
    <row r="54" s="1" customFormat="1" ht="141.9" customHeight="1" spans="1:17">
      <c r="A54" s="40">
        <v>46</v>
      </c>
      <c r="B54" s="41" t="s">
        <v>234</v>
      </c>
      <c r="C54" s="41" t="s">
        <v>235</v>
      </c>
      <c r="D54" s="40" t="s">
        <v>65</v>
      </c>
      <c r="E54" s="40">
        <v>6000</v>
      </c>
      <c r="F54" s="40">
        <v>1500</v>
      </c>
      <c r="G54" s="42">
        <v>200</v>
      </c>
      <c r="H54" s="43">
        <v>200</v>
      </c>
      <c r="I54" s="69">
        <f t="shared" si="1"/>
        <v>0.133333333333333</v>
      </c>
      <c r="J54" s="40"/>
      <c r="K54" s="40" t="s">
        <v>129</v>
      </c>
      <c r="L54" s="40"/>
      <c r="M54" s="40" t="s">
        <v>48</v>
      </c>
      <c r="N54" s="40" t="s">
        <v>49</v>
      </c>
      <c r="O54" s="40" t="s">
        <v>236</v>
      </c>
      <c r="P54" s="79">
        <v>0.93</v>
      </c>
      <c r="Q54" s="98" t="s">
        <v>28</v>
      </c>
    </row>
    <row r="55" s="4" customFormat="1" ht="147" customHeight="1" spans="1:17">
      <c r="A55" s="40">
        <v>47</v>
      </c>
      <c r="B55" s="41" t="s">
        <v>237</v>
      </c>
      <c r="C55" s="41" t="s">
        <v>238</v>
      </c>
      <c r="D55" s="40" t="s">
        <v>239</v>
      </c>
      <c r="E55" s="49">
        <v>121181</v>
      </c>
      <c r="F55" s="49">
        <v>18000</v>
      </c>
      <c r="G55" s="42">
        <v>500</v>
      </c>
      <c r="H55" s="43">
        <v>3400</v>
      </c>
      <c r="I55" s="69">
        <f t="shared" si="1"/>
        <v>0.188888888888889</v>
      </c>
      <c r="J55" s="88"/>
      <c r="K55" s="89" t="s">
        <v>240</v>
      </c>
      <c r="L55" s="89"/>
      <c r="M55" s="90" t="s">
        <v>225</v>
      </c>
      <c r="N55" s="76" t="s">
        <v>241</v>
      </c>
      <c r="O55" s="76" t="s">
        <v>242</v>
      </c>
      <c r="P55" s="77">
        <v>0.92</v>
      </c>
      <c r="Q55" s="95" t="s">
        <v>28</v>
      </c>
    </row>
    <row r="56" s="4" customFormat="1" ht="216" customHeight="1" spans="1:17">
      <c r="A56" s="40">
        <v>48</v>
      </c>
      <c r="B56" s="41" t="s">
        <v>243</v>
      </c>
      <c r="C56" s="41" t="s">
        <v>244</v>
      </c>
      <c r="D56" s="40" t="s">
        <v>65</v>
      </c>
      <c r="E56" s="49">
        <v>52930</v>
      </c>
      <c r="F56" s="49">
        <v>10000</v>
      </c>
      <c r="G56" s="42">
        <v>500</v>
      </c>
      <c r="H56" s="43">
        <v>2600</v>
      </c>
      <c r="I56" s="69">
        <f t="shared" si="1"/>
        <v>0.26</v>
      </c>
      <c r="J56" s="88"/>
      <c r="K56" s="89" t="s">
        <v>24</v>
      </c>
      <c r="L56" s="89"/>
      <c r="M56" s="76" t="s">
        <v>245</v>
      </c>
      <c r="N56" s="76" t="s">
        <v>246</v>
      </c>
      <c r="O56" s="76" t="s">
        <v>247</v>
      </c>
      <c r="P56" s="77">
        <v>0.95</v>
      </c>
      <c r="Q56" s="95" t="s">
        <v>28</v>
      </c>
    </row>
    <row r="57" s="1" customFormat="1" ht="159" customHeight="1" spans="1:17">
      <c r="A57" s="40">
        <v>49</v>
      </c>
      <c r="B57" s="44" t="s">
        <v>248</v>
      </c>
      <c r="C57" s="44" t="s">
        <v>249</v>
      </c>
      <c r="D57" s="45" t="s">
        <v>239</v>
      </c>
      <c r="E57" s="45">
        <v>181000</v>
      </c>
      <c r="F57" s="45">
        <v>20000</v>
      </c>
      <c r="G57" s="42">
        <v>1680</v>
      </c>
      <c r="H57" s="43">
        <v>5030</v>
      </c>
      <c r="I57" s="69">
        <f t="shared" si="1"/>
        <v>0.2515</v>
      </c>
      <c r="J57" s="45"/>
      <c r="K57" s="78" t="s">
        <v>42</v>
      </c>
      <c r="L57" s="78"/>
      <c r="M57" s="40" t="s">
        <v>250</v>
      </c>
      <c r="N57" s="45" t="s">
        <v>251</v>
      </c>
      <c r="O57" s="45" t="s">
        <v>252</v>
      </c>
      <c r="P57" s="75">
        <v>0.95</v>
      </c>
      <c r="Q57" s="99" t="s">
        <v>28</v>
      </c>
    </row>
    <row r="58" s="1" customFormat="1" ht="272.1" customHeight="1" spans="1:16384">
      <c r="A58" s="40">
        <v>50</v>
      </c>
      <c r="B58" s="41" t="s">
        <v>253</v>
      </c>
      <c r="C58" s="41" t="s">
        <v>254</v>
      </c>
      <c r="D58" s="40">
        <v>2024</v>
      </c>
      <c r="E58" s="40">
        <v>13500</v>
      </c>
      <c r="F58" s="40">
        <v>13500</v>
      </c>
      <c r="G58" s="42">
        <v>0</v>
      </c>
      <c r="H58" s="43">
        <v>6000</v>
      </c>
      <c r="I58" s="69">
        <f t="shared" si="1"/>
        <v>0.444444444444444</v>
      </c>
      <c r="J58" s="89" t="s">
        <v>23</v>
      </c>
      <c r="K58" s="89" t="s">
        <v>255</v>
      </c>
      <c r="L58" s="89"/>
      <c r="M58" s="90" t="s">
        <v>225</v>
      </c>
      <c r="N58" s="76" t="s">
        <v>256</v>
      </c>
      <c r="O58" s="76" t="s">
        <v>257</v>
      </c>
      <c r="P58" s="77">
        <v>0.95</v>
      </c>
      <c r="Q58" s="95" t="s">
        <v>28</v>
      </c>
      <c r="XEO58" s="4"/>
      <c r="XEP58" s="4"/>
      <c r="XEQ58" s="4"/>
      <c r="XER58" s="4"/>
      <c r="XES58" s="4"/>
      <c r="XET58" s="4"/>
      <c r="XEU58" s="4"/>
      <c r="XEV58" s="4"/>
      <c r="XEW58" s="4"/>
      <c r="XEX58" s="4"/>
      <c r="XEY58" s="4"/>
      <c r="XEZ58" s="4"/>
      <c r="XFA58" s="4"/>
      <c r="XFB58" s="4"/>
      <c r="XFC58" s="4"/>
      <c r="XFD58" s="4"/>
    </row>
    <row r="59" s="1" customFormat="1" ht="211" customHeight="1" spans="1:17">
      <c r="A59" s="40">
        <v>51</v>
      </c>
      <c r="B59" s="41" t="s">
        <v>258</v>
      </c>
      <c r="C59" s="50" t="s">
        <v>259</v>
      </c>
      <c r="D59" s="45" t="s">
        <v>260</v>
      </c>
      <c r="E59" s="45">
        <v>300000</v>
      </c>
      <c r="F59" s="45">
        <v>30000</v>
      </c>
      <c r="G59" s="42">
        <v>200</v>
      </c>
      <c r="H59" s="43">
        <v>1200</v>
      </c>
      <c r="I59" s="69">
        <f t="shared" si="1"/>
        <v>0.04</v>
      </c>
      <c r="J59" s="45"/>
      <c r="K59" s="45" t="s">
        <v>261</v>
      </c>
      <c r="L59" s="45" t="s">
        <v>151</v>
      </c>
      <c r="M59" s="45" t="s">
        <v>262</v>
      </c>
      <c r="N59" s="45" t="s">
        <v>263</v>
      </c>
      <c r="O59" s="45" t="s">
        <v>264</v>
      </c>
      <c r="P59" s="75">
        <v>0.92</v>
      </c>
      <c r="Q59" s="99" t="s">
        <v>28</v>
      </c>
    </row>
    <row r="60" s="1" customFormat="1" ht="387" customHeight="1" spans="1:18">
      <c r="A60" s="51">
        <v>52</v>
      </c>
      <c r="B60" s="52" t="s">
        <v>265</v>
      </c>
      <c r="C60" s="53" t="s">
        <v>266</v>
      </c>
      <c r="D60" s="51" t="s">
        <v>87</v>
      </c>
      <c r="E60" s="51">
        <v>91887</v>
      </c>
      <c r="F60" s="51">
        <v>14614</v>
      </c>
      <c r="G60" s="42">
        <v>1250</v>
      </c>
      <c r="H60" s="43">
        <v>3700</v>
      </c>
      <c r="I60" s="69">
        <f t="shared" si="1"/>
        <v>0.253181880388668</v>
      </c>
      <c r="J60" s="91"/>
      <c r="K60" s="91" t="s">
        <v>267</v>
      </c>
      <c r="L60" s="91"/>
      <c r="M60" s="91" t="s">
        <v>268</v>
      </c>
      <c r="N60" s="92" t="s">
        <v>269</v>
      </c>
      <c r="O60" s="92" t="s">
        <v>270</v>
      </c>
      <c r="P60" s="93">
        <v>0.93</v>
      </c>
      <c r="Q60" s="100" t="s">
        <v>28</v>
      </c>
      <c r="R60" s="1">
        <v>1</v>
      </c>
    </row>
    <row r="61" s="1" customFormat="1" ht="375" spans="1:17">
      <c r="A61" s="40">
        <v>53</v>
      </c>
      <c r="B61" s="41" t="s">
        <v>271</v>
      </c>
      <c r="C61" s="41" t="s">
        <v>272</v>
      </c>
      <c r="D61" s="40">
        <v>2024</v>
      </c>
      <c r="E61" s="40">
        <v>464</v>
      </c>
      <c r="F61" s="40">
        <v>464</v>
      </c>
      <c r="G61" s="42">
        <v>80</v>
      </c>
      <c r="H61" s="43">
        <v>188</v>
      </c>
      <c r="I61" s="69">
        <f t="shared" ref="I61:I108" si="2">H61/F61</f>
        <v>0.405172413793103</v>
      </c>
      <c r="J61" s="40" t="s">
        <v>23</v>
      </c>
      <c r="K61" s="40" t="s">
        <v>24</v>
      </c>
      <c r="L61" s="40"/>
      <c r="M61" s="40" t="s">
        <v>273</v>
      </c>
      <c r="N61" s="40" t="s">
        <v>274</v>
      </c>
      <c r="O61" s="40" t="s">
        <v>275</v>
      </c>
      <c r="P61" s="79">
        <v>0.92</v>
      </c>
      <c r="Q61" s="96" t="s">
        <v>28</v>
      </c>
    </row>
    <row r="62" s="1" customFormat="1" ht="327" customHeight="1" spans="1:17">
      <c r="A62" s="40">
        <v>54</v>
      </c>
      <c r="B62" s="44" t="s">
        <v>276</v>
      </c>
      <c r="C62" s="44" t="s">
        <v>277</v>
      </c>
      <c r="D62" s="45" t="s">
        <v>41</v>
      </c>
      <c r="E62" s="45">
        <v>2000</v>
      </c>
      <c r="F62" s="45">
        <v>1000</v>
      </c>
      <c r="G62" s="42">
        <v>200</v>
      </c>
      <c r="H62" s="43">
        <v>320</v>
      </c>
      <c r="I62" s="69">
        <f t="shared" si="2"/>
        <v>0.32</v>
      </c>
      <c r="J62" s="78" t="s">
        <v>151</v>
      </c>
      <c r="K62" s="78" t="s">
        <v>42</v>
      </c>
      <c r="L62" s="78"/>
      <c r="M62" s="45" t="s">
        <v>182</v>
      </c>
      <c r="N62" s="45" t="s">
        <v>183</v>
      </c>
      <c r="O62" s="45" t="s">
        <v>278</v>
      </c>
      <c r="P62" s="75">
        <v>0.95</v>
      </c>
      <c r="Q62" s="99" t="s">
        <v>28</v>
      </c>
    </row>
    <row r="63" s="1" customFormat="1" ht="93.75" spans="1:17">
      <c r="A63" s="40">
        <v>55</v>
      </c>
      <c r="B63" s="44" t="s">
        <v>279</v>
      </c>
      <c r="C63" s="44" t="s">
        <v>280</v>
      </c>
      <c r="D63" s="45" t="s">
        <v>41</v>
      </c>
      <c r="E63" s="45">
        <v>50000</v>
      </c>
      <c r="F63" s="45">
        <v>3000</v>
      </c>
      <c r="G63" s="42">
        <v>200</v>
      </c>
      <c r="H63" s="43">
        <v>800</v>
      </c>
      <c r="I63" s="69">
        <f t="shared" si="2"/>
        <v>0.266666666666667</v>
      </c>
      <c r="J63" s="78"/>
      <c r="K63" s="78" t="s">
        <v>42</v>
      </c>
      <c r="L63" s="78"/>
      <c r="M63" s="45" t="s">
        <v>78</v>
      </c>
      <c r="N63" s="45" t="s">
        <v>281</v>
      </c>
      <c r="O63" s="45" t="s">
        <v>282</v>
      </c>
      <c r="P63" s="75">
        <v>0.95</v>
      </c>
      <c r="Q63" s="99" t="s">
        <v>28</v>
      </c>
    </row>
    <row r="64" s="1" customFormat="1" ht="128" customHeight="1" spans="1:17">
      <c r="A64" s="40">
        <v>56</v>
      </c>
      <c r="B64" s="44" t="s">
        <v>283</v>
      </c>
      <c r="C64" s="44" t="s">
        <v>284</v>
      </c>
      <c r="D64" s="45">
        <v>2024</v>
      </c>
      <c r="E64" s="45">
        <v>1100</v>
      </c>
      <c r="F64" s="45">
        <v>1100</v>
      </c>
      <c r="G64" s="42">
        <v>100</v>
      </c>
      <c r="H64" s="43">
        <v>287</v>
      </c>
      <c r="I64" s="69">
        <f t="shared" si="2"/>
        <v>0.260909090909091</v>
      </c>
      <c r="J64" s="45"/>
      <c r="K64" s="78" t="s">
        <v>24</v>
      </c>
      <c r="L64" s="78"/>
      <c r="M64" s="45" t="s">
        <v>182</v>
      </c>
      <c r="N64" s="45" t="s">
        <v>285</v>
      </c>
      <c r="O64" s="45" t="s">
        <v>286</v>
      </c>
      <c r="P64" s="75">
        <v>0.92</v>
      </c>
      <c r="Q64" s="99" t="s">
        <v>28</v>
      </c>
    </row>
    <row r="65" s="1" customFormat="1" ht="112.5" spans="1:17">
      <c r="A65" s="40">
        <v>57</v>
      </c>
      <c r="B65" s="44" t="s">
        <v>287</v>
      </c>
      <c r="C65" s="50" t="s">
        <v>288</v>
      </c>
      <c r="D65" s="45" t="s">
        <v>136</v>
      </c>
      <c r="E65" s="45">
        <v>6000</v>
      </c>
      <c r="F65" s="45">
        <v>1500</v>
      </c>
      <c r="G65" s="47">
        <f>21+400</f>
        <v>421</v>
      </c>
      <c r="H65" s="43">
        <f>61+400</f>
        <v>461</v>
      </c>
      <c r="I65" s="69">
        <f t="shared" si="2"/>
        <v>0.307333333333333</v>
      </c>
      <c r="J65" s="45" t="s">
        <v>23</v>
      </c>
      <c r="K65" s="78" t="s">
        <v>24</v>
      </c>
      <c r="L65" s="78"/>
      <c r="M65" s="45" t="s">
        <v>182</v>
      </c>
      <c r="N65" s="45" t="s">
        <v>289</v>
      </c>
      <c r="O65" s="45" t="s">
        <v>289</v>
      </c>
      <c r="P65" s="75">
        <v>0.92</v>
      </c>
      <c r="Q65" s="99" t="s">
        <v>28</v>
      </c>
    </row>
    <row r="66" s="1" customFormat="1" ht="135" customHeight="1" spans="1:17">
      <c r="A66" s="40">
        <v>58</v>
      </c>
      <c r="B66" s="44" t="s">
        <v>290</v>
      </c>
      <c r="C66" s="50" t="s">
        <v>291</v>
      </c>
      <c r="D66" s="45" t="s">
        <v>87</v>
      </c>
      <c r="E66" s="45">
        <v>100000</v>
      </c>
      <c r="F66" s="45">
        <v>30000</v>
      </c>
      <c r="G66" s="47">
        <f>1500+1500</f>
        <v>3000</v>
      </c>
      <c r="H66" s="43">
        <f>6500+1500</f>
        <v>8000</v>
      </c>
      <c r="I66" s="69">
        <f t="shared" si="2"/>
        <v>0.266666666666667</v>
      </c>
      <c r="J66" s="78"/>
      <c r="K66" s="78" t="s">
        <v>77</v>
      </c>
      <c r="L66" s="78"/>
      <c r="M66" s="45" t="s">
        <v>292</v>
      </c>
      <c r="N66" s="45" t="s">
        <v>293</v>
      </c>
      <c r="O66" s="45" t="s">
        <v>264</v>
      </c>
      <c r="P66" s="75">
        <v>0.95</v>
      </c>
      <c r="Q66" s="99" t="s">
        <v>28</v>
      </c>
    </row>
    <row r="67" s="1" customFormat="1" ht="75" spans="1:17">
      <c r="A67" s="40">
        <v>59</v>
      </c>
      <c r="B67" s="44" t="s">
        <v>294</v>
      </c>
      <c r="C67" s="44" t="s">
        <v>295</v>
      </c>
      <c r="D67" s="45" t="s">
        <v>296</v>
      </c>
      <c r="E67" s="45">
        <v>44000</v>
      </c>
      <c r="F67" s="45">
        <v>1000</v>
      </c>
      <c r="G67" s="42">
        <v>300</v>
      </c>
      <c r="H67" s="43">
        <v>650</v>
      </c>
      <c r="I67" s="69">
        <f t="shared" si="2"/>
        <v>0.65</v>
      </c>
      <c r="J67" s="78"/>
      <c r="K67" s="78" t="s">
        <v>151</v>
      </c>
      <c r="L67" s="78" t="s">
        <v>151</v>
      </c>
      <c r="M67" s="45" t="s">
        <v>182</v>
      </c>
      <c r="N67" s="45" t="s">
        <v>183</v>
      </c>
      <c r="O67" s="45" t="s">
        <v>297</v>
      </c>
      <c r="P67" s="75">
        <v>0.93</v>
      </c>
      <c r="Q67" s="99" t="s">
        <v>28</v>
      </c>
    </row>
    <row r="68" s="1" customFormat="1" ht="148.2" customHeight="1" spans="1:17">
      <c r="A68" s="40">
        <v>60</v>
      </c>
      <c r="B68" s="44" t="s">
        <v>298</v>
      </c>
      <c r="C68" s="50" t="s">
        <v>299</v>
      </c>
      <c r="D68" s="45" t="s">
        <v>72</v>
      </c>
      <c r="E68" s="45">
        <v>24000</v>
      </c>
      <c r="F68" s="45">
        <v>5000</v>
      </c>
      <c r="G68" s="42">
        <v>500</v>
      </c>
      <c r="H68" s="43">
        <v>1400</v>
      </c>
      <c r="I68" s="69">
        <f t="shared" si="2"/>
        <v>0.28</v>
      </c>
      <c r="J68" s="78"/>
      <c r="K68" s="78" t="s">
        <v>42</v>
      </c>
      <c r="L68" s="78"/>
      <c r="M68" s="45" t="s">
        <v>182</v>
      </c>
      <c r="N68" s="45" t="s">
        <v>183</v>
      </c>
      <c r="O68" s="45" t="s">
        <v>297</v>
      </c>
      <c r="P68" s="75">
        <v>0.93</v>
      </c>
      <c r="Q68" s="99" t="s">
        <v>28</v>
      </c>
    </row>
    <row r="69" s="1" customFormat="1" ht="122.4" customHeight="1" spans="1:17">
      <c r="A69" s="40">
        <v>61</v>
      </c>
      <c r="B69" s="44" t="s">
        <v>300</v>
      </c>
      <c r="C69" s="50" t="s">
        <v>301</v>
      </c>
      <c r="D69" s="45" t="s">
        <v>53</v>
      </c>
      <c r="E69" s="45">
        <v>18000</v>
      </c>
      <c r="F69" s="45">
        <v>7000</v>
      </c>
      <c r="G69" s="42">
        <v>800</v>
      </c>
      <c r="H69" s="43">
        <v>2100</v>
      </c>
      <c r="I69" s="69">
        <f t="shared" si="2"/>
        <v>0.3</v>
      </c>
      <c r="J69" s="78"/>
      <c r="K69" s="78" t="s">
        <v>24</v>
      </c>
      <c r="L69" s="78"/>
      <c r="M69" s="45" t="s">
        <v>182</v>
      </c>
      <c r="N69" s="45" t="s">
        <v>183</v>
      </c>
      <c r="O69" s="45" t="s">
        <v>302</v>
      </c>
      <c r="P69" s="75">
        <v>0.95</v>
      </c>
      <c r="Q69" s="99" t="s">
        <v>28</v>
      </c>
    </row>
    <row r="70" s="1" customFormat="1" ht="130.5" customHeight="1" spans="1:17">
      <c r="A70" s="40">
        <v>62</v>
      </c>
      <c r="B70" s="44" t="s">
        <v>303</v>
      </c>
      <c r="C70" s="50" t="s">
        <v>304</v>
      </c>
      <c r="D70" s="45" t="s">
        <v>305</v>
      </c>
      <c r="E70" s="45">
        <v>25000</v>
      </c>
      <c r="F70" s="45">
        <v>5000</v>
      </c>
      <c r="G70" s="42">
        <v>10</v>
      </c>
      <c r="H70" s="43">
        <v>80</v>
      </c>
      <c r="I70" s="69">
        <f t="shared" si="2"/>
        <v>0.016</v>
      </c>
      <c r="J70" s="45"/>
      <c r="K70" s="78" t="s">
        <v>42</v>
      </c>
      <c r="L70" s="78"/>
      <c r="M70" s="45" t="s">
        <v>182</v>
      </c>
      <c r="N70" s="45" t="s">
        <v>183</v>
      </c>
      <c r="O70" s="45" t="s">
        <v>306</v>
      </c>
      <c r="P70" s="75">
        <v>0.9</v>
      </c>
      <c r="Q70" s="99" t="s">
        <v>28</v>
      </c>
    </row>
    <row r="71" s="1" customFormat="1" ht="111" customHeight="1" spans="1:17">
      <c r="A71" s="40">
        <v>63</v>
      </c>
      <c r="B71" s="44" t="s">
        <v>307</v>
      </c>
      <c r="C71" s="50" t="s">
        <v>308</v>
      </c>
      <c r="D71" s="45" t="s">
        <v>87</v>
      </c>
      <c r="E71" s="45">
        <v>28000</v>
      </c>
      <c r="F71" s="45">
        <v>10000</v>
      </c>
      <c r="G71" s="42">
        <v>1000</v>
      </c>
      <c r="H71" s="43">
        <v>3100</v>
      </c>
      <c r="I71" s="69">
        <f t="shared" si="2"/>
        <v>0.31</v>
      </c>
      <c r="J71" s="45" t="s">
        <v>23</v>
      </c>
      <c r="K71" s="78" t="s">
        <v>42</v>
      </c>
      <c r="L71" s="78"/>
      <c r="M71" s="45" t="s">
        <v>182</v>
      </c>
      <c r="N71" s="45" t="s">
        <v>183</v>
      </c>
      <c r="O71" s="45" t="s">
        <v>309</v>
      </c>
      <c r="P71" s="75">
        <v>0.95</v>
      </c>
      <c r="Q71" s="99" t="s">
        <v>28</v>
      </c>
    </row>
    <row r="72" s="1" customFormat="1" ht="286" customHeight="1" spans="1:17">
      <c r="A72" s="40">
        <v>64</v>
      </c>
      <c r="B72" s="44" t="s">
        <v>310</v>
      </c>
      <c r="C72" s="50" t="s">
        <v>311</v>
      </c>
      <c r="D72" s="45" t="s">
        <v>65</v>
      </c>
      <c r="E72" s="45">
        <v>48013</v>
      </c>
      <c r="F72" s="45">
        <v>11500</v>
      </c>
      <c r="G72" s="42">
        <v>1800</v>
      </c>
      <c r="H72" s="43">
        <v>5600</v>
      </c>
      <c r="I72" s="69">
        <f t="shared" si="2"/>
        <v>0.48695652173913</v>
      </c>
      <c r="J72" s="78"/>
      <c r="K72" s="78" t="s">
        <v>205</v>
      </c>
      <c r="L72" s="78"/>
      <c r="M72" s="45" t="s">
        <v>312</v>
      </c>
      <c r="N72" s="45" t="s">
        <v>313</v>
      </c>
      <c r="O72" s="45" t="s">
        <v>314</v>
      </c>
      <c r="P72" s="75">
        <v>0.9</v>
      </c>
      <c r="Q72" s="94" t="s">
        <v>28</v>
      </c>
    </row>
    <row r="73" s="1" customFormat="1" ht="175.5" customHeight="1" spans="1:17">
      <c r="A73" s="40">
        <v>65</v>
      </c>
      <c r="B73" s="44" t="s">
        <v>315</v>
      </c>
      <c r="C73" s="50" t="s">
        <v>316</v>
      </c>
      <c r="D73" s="45" t="s">
        <v>136</v>
      </c>
      <c r="E73" s="102">
        <v>2100</v>
      </c>
      <c r="F73" s="102">
        <v>600</v>
      </c>
      <c r="G73" s="42">
        <v>58</v>
      </c>
      <c r="H73" s="43">
        <v>158</v>
      </c>
      <c r="I73" s="69">
        <f t="shared" si="2"/>
        <v>0.263333333333333</v>
      </c>
      <c r="J73" s="45" t="s">
        <v>151</v>
      </c>
      <c r="K73" s="106" t="s">
        <v>317</v>
      </c>
      <c r="L73" s="106"/>
      <c r="M73" s="45" t="s">
        <v>25</v>
      </c>
      <c r="N73" s="45" t="s">
        <v>318</v>
      </c>
      <c r="O73" s="45" t="s">
        <v>319</v>
      </c>
      <c r="P73" s="75">
        <v>0.92</v>
      </c>
      <c r="Q73" s="99" t="s">
        <v>28</v>
      </c>
    </row>
    <row r="74" s="5" customFormat="1" ht="227.25" customHeight="1" spans="1:17">
      <c r="A74" s="40">
        <v>66</v>
      </c>
      <c r="B74" s="44" t="s">
        <v>320</v>
      </c>
      <c r="C74" s="44" t="s">
        <v>321</v>
      </c>
      <c r="D74" s="45" t="s">
        <v>65</v>
      </c>
      <c r="E74" s="45">
        <v>10000</v>
      </c>
      <c r="F74" s="45">
        <v>6000</v>
      </c>
      <c r="G74" s="42">
        <v>500</v>
      </c>
      <c r="H74" s="43">
        <v>1550</v>
      </c>
      <c r="I74" s="69">
        <f t="shared" si="2"/>
        <v>0.258333333333333</v>
      </c>
      <c r="J74" s="78"/>
      <c r="K74" s="78" t="s">
        <v>24</v>
      </c>
      <c r="L74" s="78"/>
      <c r="M74" s="45" t="s">
        <v>322</v>
      </c>
      <c r="N74" s="45" t="s">
        <v>323</v>
      </c>
      <c r="O74" s="45" t="s">
        <v>324</v>
      </c>
      <c r="P74" s="75">
        <v>0.94</v>
      </c>
      <c r="Q74" s="99" t="s">
        <v>28</v>
      </c>
    </row>
    <row r="75" s="1" customFormat="1" ht="255.6" customHeight="1" spans="1:17">
      <c r="A75" s="40">
        <v>67</v>
      </c>
      <c r="B75" s="44" t="s">
        <v>325</v>
      </c>
      <c r="C75" s="50" t="s">
        <v>326</v>
      </c>
      <c r="D75" s="45" t="s">
        <v>87</v>
      </c>
      <c r="E75" s="45">
        <v>5000</v>
      </c>
      <c r="F75" s="45">
        <v>700</v>
      </c>
      <c r="G75" s="42">
        <v>40</v>
      </c>
      <c r="H75" s="43">
        <v>180</v>
      </c>
      <c r="I75" s="69">
        <f t="shared" si="2"/>
        <v>0.257142857142857</v>
      </c>
      <c r="J75" s="78"/>
      <c r="K75" s="78" t="s">
        <v>24</v>
      </c>
      <c r="L75" s="78"/>
      <c r="M75" s="40" t="s">
        <v>103</v>
      </c>
      <c r="N75" s="45" t="s">
        <v>104</v>
      </c>
      <c r="O75" s="45" t="s">
        <v>104</v>
      </c>
      <c r="P75" s="75">
        <v>1</v>
      </c>
      <c r="Q75" s="99" t="s">
        <v>120</v>
      </c>
    </row>
    <row r="76" s="1" customFormat="1" ht="75" spans="1:17">
      <c r="A76" s="40">
        <v>68</v>
      </c>
      <c r="B76" s="44" t="s">
        <v>327</v>
      </c>
      <c r="C76" s="44" t="s">
        <v>328</v>
      </c>
      <c r="D76" s="45" t="s">
        <v>136</v>
      </c>
      <c r="E76" s="45">
        <v>20000</v>
      </c>
      <c r="F76" s="45">
        <v>500</v>
      </c>
      <c r="G76" s="42">
        <v>0</v>
      </c>
      <c r="H76" s="43">
        <v>0</v>
      </c>
      <c r="I76" s="69">
        <f t="shared" si="2"/>
        <v>0</v>
      </c>
      <c r="J76" s="78"/>
      <c r="K76" s="78" t="s">
        <v>42</v>
      </c>
      <c r="L76" s="78"/>
      <c r="M76" s="45" t="s">
        <v>78</v>
      </c>
      <c r="N76" s="45" t="s">
        <v>329</v>
      </c>
      <c r="O76" s="45" t="s">
        <v>330</v>
      </c>
      <c r="P76" s="75">
        <v>0.92</v>
      </c>
      <c r="Q76" s="99" t="s">
        <v>28</v>
      </c>
    </row>
    <row r="77" s="1" customFormat="1" ht="112.5" spans="1:17">
      <c r="A77" s="40">
        <v>69</v>
      </c>
      <c r="B77" s="44" t="s">
        <v>331</v>
      </c>
      <c r="C77" s="44" t="s">
        <v>332</v>
      </c>
      <c r="D77" s="45" t="s">
        <v>53</v>
      </c>
      <c r="E77" s="45">
        <v>1000</v>
      </c>
      <c r="F77" s="45">
        <v>510</v>
      </c>
      <c r="G77" s="42">
        <v>64.59</v>
      </c>
      <c r="H77" s="43">
        <v>216.78</v>
      </c>
      <c r="I77" s="69">
        <f t="shared" si="2"/>
        <v>0.425058823529412</v>
      </c>
      <c r="J77" s="45" t="s">
        <v>23</v>
      </c>
      <c r="K77" s="78" t="s">
        <v>24</v>
      </c>
      <c r="L77" s="78"/>
      <c r="M77" s="45" t="s">
        <v>333</v>
      </c>
      <c r="N77" s="45" t="s">
        <v>334</v>
      </c>
      <c r="O77" s="45" t="s">
        <v>104</v>
      </c>
      <c r="P77" s="75">
        <v>0.92</v>
      </c>
      <c r="Q77" s="99" t="s">
        <v>28</v>
      </c>
    </row>
    <row r="78" s="1" customFormat="1" ht="103.2" customHeight="1" spans="1:17">
      <c r="A78" s="40">
        <v>70</v>
      </c>
      <c r="B78" s="44" t="s">
        <v>335</v>
      </c>
      <c r="C78" s="44" t="s">
        <v>336</v>
      </c>
      <c r="D78" s="45" t="s">
        <v>53</v>
      </c>
      <c r="E78" s="45">
        <v>1000</v>
      </c>
      <c r="F78" s="45">
        <v>500</v>
      </c>
      <c r="G78" s="42">
        <v>200</v>
      </c>
      <c r="H78" s="43">
        <v>348</v>
      </c>
      <c r="I78" s="69">
        <f t="shared" si="2"/>
        <v>0.696</v>
      </c>
      <c r="J78" s="45"/>
      <c r="K78" s="78" t="s">
        <v>24</v>
      </c>
      <c r="L78" s="78"/>
      <c r="M78" s="78" t="s">
        <v>124</v>
      </c>
      <c r="N78" s="45" t="s">
        <v>125</v>
      </c>
      <c r="O78" s="45" t="s">
        <v>125</v>
      </c>
      <c r="P78" s="75">
        <v>1</v>
      </c>
      <c r="Q78" s="99" t="s">
        <v>120</v>
      </c>
    </row>
    <row r="79" s="1" customFormat="1" ht="156" customHeight="1" spans="1:17">
      <c r="A79" s="40">
        <v>71</v>
      </c>
      <c r="B79" s="44" t="s">
        <v>337</v>
      </c>
      <c r="C79" s="44" t="s">
        <v>338</v>
      </c>
      <c r="D79" s="45" t="s">
        <v>41</v>
      </c>
      <c r="E79" s="45">
        <v>1000</v>
      </c>
      <c r="F79" s="45">
        <v>500</v>
      </c>
      <c r="G79" s="42">
        <v>45</v>
      </c>
      <c r="H79" s="43">
        <v>125</v>
      </c>
      <c r="I79" s="69">
        <f t="shared" si="2"/>
        <v>0.25</v>
      </c>
      <c r="J79" s="45"/>
      <c r="K79" s="78" t="s">
        <v>42</v>
      </c>
      <c r="L79" s="78"/>
      <c r="M79" s="45" t="s">
        <v>339</v>
      </c>
      <c r="N79" s="45" t="s">
        <v>323</v>
      </c>
      <c r="O79" s="45" t="s">
        <v>323</v>
      </c>
      <c r="P79" s="75">
        <v>0.93</v>
      </c>
      <c r="Q79" s="99" t="s">
        <v>28</v>
      </c>
    </row>
    <row r="80" s="1" customFormat="1" ht="112.5" spans="1:17">
      <c r="A80" s="40">
        <v>72</v>
      </c>
      <c r="B80" s="44" t="s">
        <v>340</v>
      </c>
      <c r="C80" s="44" t="s">
        <v>341</v>
      </c>
      <c r="D80" s="45" t="s">
        <v>305</v>
      </c>
      <c r="E80" s="45">
        <v>4800</v>
      </c>
      <c r="F80" s="45">
        <v>1200</v>
      </c>
      <c r="G80" s="42">
        <v>0</v>
      </c>
      <c r="H80" s="43">
        <v>0</v>
      </c>
      <c r="I80" s="69">
        <f t="shared" si="2"/>
        <v>0</v>
      </c>
      <c r="J80" s="45"/>
      <c r="K80" s="78" t="s">
        <v>42</v>
      </c>
      <c r="L80" s="78"/>
      <c r="M80" s="45" t="s">
        <v>31</v>
      </c>
      <c r="N80" s="45" t="s">
        <v>342</v>
      </c>
      <c r="O80" s="45" t="s">
        <v>330</v>
      </c>
      <c r="P80" s="75">
        <v>0.92</v>
      </c>
      <c r="Q80" s="99" t="s">
        <v>28</v>
      </c>
    </row>
    <row r="81" s="1" customFormat="1" ht="209.25" customHeight="1" spans="1:17">
      <c r="A81" s="40">
        <v>73</v>
      </c>
      <c r="B81" s="44" t="s">
        <v>343</v>
      </c>
      <c r="C81" s="44" t="s">
        <v>344</v>
      </c>
      <c r="D81" s="45">
        <v>2024</v>
      </c>
      <c r="E81" s="45">
        <v>850</v>
      </c>
      <c r="F81" s="45">
        <v>850</v>
      </c>
      <c r="G81" s="42">
        <v>0</v>
      </c>
      <c r="H81" s="43">
        <v>0</v>
      </c>
      <c r="I81" s="69">
        <f t="shared" si="2"/>
        <v>0</v>
      </c>
      <c r="J81" s="45"/>
      <c r="K81" s="45" t="s">
        <v>24</v>
      </c>
      <c r="L81" s="45"/>
      <c r="M81" s="45" t="s">
        <v>174</v>
      </c>
      <c r="N81" s="45" t="s">
        <v>345</v>
      </c>
      <c r="O81" s="45" t="s">
        <v>45</v>
      </c>
      <c r="P81" s="75">
        <v>0.94</v>
      </c>
      <c r="Q81" s="99" t="s">
        <v>28</v>
      </c>
    </row>
    <row r="82" s="1" customFormat="1" ht="313.5" customHeight="1" spans="1:17">
      <c r="A82" s="40">
        <v>74</v>
      </c>
      <c r="B82" s="44" t="s">
        <v>346</v>
      </c>
      <c r="C82" s="44" t="s">
        <v>347</v>
      </c>
      <c r="D82" s="45" t="s">
        <v>87</v>
      </c>
      <c r="E82" s="45">
        <v>7000</v>
      </c>
      <c r="F82" s="45">
        <v>4000</v>
      </c>
      <c r="G82" s="42">
        <v>410</v>
      </c>
      <c r="H82" s="43">
        <v>1216</v>
      </c>
      <c r="I82" s="69">
        <f t="shared" si="2"/>
        <v>0.304</v>
      </c>
      <c r="J82" s="81" t="s">
        <v>23</v>
      </c>
      <c r="K82" s="107" t="s">
        <v>205</v>
      </c>
      <c r="L82" s="107"/>
      <c r="M82" s="45" t="s">
        <v>174</v>
      </c>
      <c r="N82" s="45" t="s">
        <v>348</v>
      </c>
      <c r="O82" s="108" t="s">
        <v>349</v>
      </c>
      <c r="P82" s="75">
        <v>0.9</v>
      </c>
      <c r="Q82" s="94" t="s">
        <v>28</v>
      </c>
    </row>
    <row r="83" s="1" customFormat="1" ht="97.8" customHeight="1" spans="1:16384">
      <c r="A83" s="40">
        <v>75</v>
      </c>
      <c r="B83" s="41" t="s">
        <v>350</v>
      </c>
      <c r="C83" s="41" t="s">
        <v>351</v>
      </c>
      <c r="D83" s="40" t="s">
        <v>53</v>
      </c>
      <c r="E83" s="85">
        <v>50500</v>
      </c>
      <c r="F83" s="85">
        <v>20000</v>
      </c>
      <c r="G83" s="42">
        <v>4533</v>
      </c>
      <c r="H83" s="43">
        <v>8616</v>
      </c>
      <c r="I83" s="69">
        <f t="shared" si="2"/>
        <v>0.4308</v>
      </c>
      <c r="J83" s="81"/>
      <c r="K83" s="81" t="s">
        <v>352</v>
      </c>
      <c r="L83" s="81"/>
      <c r="M83" s="40" t="s">
        <v>353</v>
      </c>
      <c r="N83" s="40" t="s">
        <v>354</v>
      </c>
      <c r="O83" s="40" t="s">
        <v>355</v>
      </c>
      <c r="P83" s="79">
        <v>1</v>
      </c>
      <c r="Q83" s="98" t="s">
        <v>120</v>
      </c>
      <c r="XEO83" s="115"/>
      <c r="XEP83" s="115"/>
      <c r="XEQ83" s="115"/>
      <c r="XER83" s="115"/>
      <c r="XES83" s="115"/>
      <c r="XET83" s="115"/>
      <c r="XEU83" s="115"/>
      <c r="XEV83" s="115"/>
      <c r="XEW83" s="115"/>
      <c r="XEX83" s="115"/>
      <c r="XEY83" s="115"/>
      <c r="XEZ83" s="115"/>
      <c r="XFA83" s="115"/>
      <c r="XFB83" s="115"/>
      <c r="XFC83" s="115"/>
      <c r="XFD83" s="115"/>
    </row>
    <row r="84" s="1" customFormat="1" ht="408" customHeight="1" spans="1:17">
      <c r="A84" s="40">
        <v>76</v>
      </c>
      <c r="B84" s="44" t="s">
        <v>356</v>
      </c>
      <c r="C84" s="41" t="s">
        <v>357</v>
      </c>
      <c r="D84" s="40" t="s">
        <v>53</v>
      </c>
      <c r="E84" s="102">
        <v>17315</v>
      </c>
      <c r="F84" s="87">
        <v>15815</v>
      </c>
      <c r="G84" s="42">
        <v>807</v>
      </c>
      <c r="H84" s="43">
        <v>3939</v>
      </c>
      <c r="I84" s="69">
        <f t="shared" si="2"/>
        <v>0.249067341131837</v>
      </c>
      <c r="J84" s="81" t="s">
        <v>151</v>
      </c>
      <c r="K84" s="81" t="s">
        <v>24</v>
      </c>
      <c r="L84" s="81"/>
      <c r="M84" s="40" t="s">
        <v>174</v>
      </c>
      <c r="N84" s="87" t="s">
        <v>358</v>
      </c>
      <c r="O84" s="109" t="s">
        <v>359</v>
      </c>
      <c r="P84" s="79">
        <v>0.9</v>
      </c>
      <c r="Q84" s="96" t="s">
        <v>28</v>
      </c>
    </row>
    <row r="85" s="1" customFormat="1" ht="334" customHeight="1" spans="1:18">
      <c r="A85" s="40">
        <v>77</v>
      </c>
      <c r="B85" s="41" t="s">
        <v>360</v>
      </c>
      <c r="C85" s="41" t="s">
        <v>361</v>
      </c>
      <c r="D85" s="40" t="s">
        <v>41</v>
      </c>
      <c r="E85" s="102">
        <v>20130</v>
      </c>
      <c r="F85" s="87">
        <v>3750</v>
      </c>
      <c r="G85" s="42">
        <v>412</v>
      </c>
      <c r="H85" s="43">
        <v>1048</v>
      </c>
      <c r="I85" s="69">
        <f t="shared" si="2"/>
        <v>0.279466666666667</v>
      </c>
      <c r="J85" s="81" t="s">
        <v>23</v>
      </c>
      <c r="K85" s="81" t="s">
        <v>24</v>
      </c>
      <c r="L85" s="81"/>
      <c r="M85" s="40" t="s">
        <v>362</v>
      </c>
      <c r="N85" s="87" t="s">
        <v>363</v>
      </c>
      <c r="O85" s="109" t="s">
        <v>95</v>
      </c>
      <c r="P85" s="79">
        <v>0.75</v>
      </c>
      <c r="Q85" s="96" t="s">
        <v>28</v>
      </c>
      <c r="R85" s="1">
        <v>1</v>
      </c>
    </row>
    <row r="86" s="1" customFormat="1" ht="409" customHeight="1" spans="1:18">
      <c r="A86" s="40">
        <v>78</v>
      </c>
      <c r="B86" s="41" t="s">
        <v>364</v>
      </c>
      <c r="C86" s="41" t="s">
        <v>365</v>
      </c>
      <c r="D86" s="40" t="s">
        <v>41</v>
      </c>
      <c r="E86" s="102">
        <v>23425</v>
      </c>
      <c r="F86" s="87">
        <v>4365</v>
      </c>
      <c r="G86" s="42">
        <v>487</v>
      </c>
      <c r="H86" s="43">
        <v>1227</v>
      </c>
      <c r="I86" s="69">
        <f t="shared" si="2"/>
        <v>0.281099656357388</v>
      </c>
      <c r="J86" s="81" t="s">
        <v>23</v>
      </c>
      <c r="K86" s="81" t="s">
        <v>24</v>
      </c>
      <c r="L86" s="81"/>
      <c r="M86" s="40" t="s">
        <v>366</v>
      </c>
      <c r="N86" s="87" t="s">
        <v>367</v>
      </c>
      <c r="O86" s="109" t="s">
        <v>368</v>
      </c>
      <c r="P86" s="79">
        <v>0.85</v>
      </c>
      <c r="Q86" s="96" t="s">
        <v>28</v>
      </c>
      <c r="R86" s="1">
        <v>1</v>
      </c>
    </row>
    <row r="87" s="1" customFormat="1" ht="93.75" spans="1:18">
      <c r="A87" s="40">
        <v>79</v>
      </c>
      <c r="B87" s="44" t="s">
        <v>369</v>
      </c>
      <c r="C87" s="41" t="s">
        <v>370</v>
      </c>
      <c r="D87" s="40" t="s">
        <v>87</v>
      </c>
      <c r="E87" s="102">
        <v>17300</v>
      </c>
      <c r="F87" s="87">
        <v>6000</v>
      </c>
      <c r="G87" s="42">
        <v>1244</v>
      </c>
      <c r="H87" s="43">
        <v>1871</v>
      </c>
      <c r="I87" s="69">
        <f t="shared" si="2"/>
        <v>0.311833333333333</v>
      </c>
      <c r="J87" s="81" t="s">
        <v>151</v>
      </c>
      <c r="K87" s="81" t="s">
        <v>371</v>
      </c>
      <c r="L87" s="81"/>
      <c r="M87" s="40" t="s">
        <v>372</v>
      </c>
      <c r="N87" s="87" t="s">
        <v>373</v>
      </c>
      <c r="O87" s="109" t="s">
        <v>374</v>
      </c>
      <c r="P87" s="79">
        <v>0.8</v>
      </c>
      <c r="Q87" s="96" t="s">
        <v>28</v>
      </c>
      <c r="R87" s="1">
        <v>1</v>
      </c>
    </row>
    <row r="88" s="1" customFormat="1" ht="75" spans="1:17">
      <c r="A88" s="40">
        <v>80</v>
      </c>
      <c r="B88" s="44" t="s">
        <v>375</v>
      </c>
      <c r="C88" s="44" t="s">
        <v>376</v>
      </c>
      <c r="D88" s="45">
        <v>2024</v>
      </c>
      <c r="E88" s="45">
        <v>6000</v>
      </c>
      <c r="F88" s="45">
        <v>6000</v>
      </c>
      <c r="G88" s="42">
        <v>300</v>
      </c>
      <c r="H88" s="43">
        <v>1000</v>
      </c>
      <c r="I88" s="69">
        <f t="shared" si="2"/>
        <v>0.166666666666667</v>
      </c>
      <c r="J88" s="78"/>
      <c r="K88" s="78" t="s">
        <v>24</v>
      </c>
      <c r="L88" s="78"/>
      <c r="M88" s="45" t="s">
        <v>182</v>
      </c>
      <c r="N88" s="45" t="s">
        <v>183</v>
      </c>
      <c r="O88" s="45" t="s">
        <v>377</v>
      </c>
      <c r="P88" s="75">
        <v>0.8</v>
      </c>
      <c r="Q88" s="99" t="s">
        <v>28</v>
      </c>
    </row>
    <row r="89" s="1" customFormat="1" ht="133.2" customHeight="1" spans="1:17">
      <c r="A89" s="40">
        <v>81</v>
      </c>
      <c r="B89" s="44" t="s">
        <v>378</v>
      </c>
      <c r="C89" s="44" t="s">
        <v>379</v>
      </c>
      <c r="D89" s="45">
        <v>2024</v>
      </c>
      <c r="E89" s="45">
        <v>1500</v>
      </c>
      <c r="F89" s="45">
        <v>1500</v>
      </c>
      <c r="G89" s="42">
        <v>50</v>
      </c>
      <c r="H89" s="43">
        <v>120</v>
      </c>
      <c r="I89" s="69">
        <f t="shared" si="2"/>
        <v>0.08</v>
      </c>
      <c r="J89" s="45"/>
      <c r="K89" s="45" t="s">
        <v>77</v>
      </c>
      <c r="L89" s="45"/>
      <c r="M89" s="45" t="s">
        <v>182</v>
      </c>
      <c r="N89" s="45" t="s">
        <v>380</v>
      </c>
      <c r="O89" s="45" t="s">
        <v>359</v>
      </c>
      <c r="P89" s="75">
        <v>0.9</v>
      </c>
      <c r="Q89" s="99" t="s">
        <v>28</v>
      </c>
    </row>
    <row r="90" s="1" customFormat="1" ht="75" spans="1:16384">
      <c r="A90" s="40">
        <v>82</v>
      </c>
      <c r="B90" s="41" t="s">
        <v>381</v>
      </c>
      <c r="C90" s="41" t="s">
        <v>382</v>
      </c>
      <c r="D90" s="40" t="s">
        <v>87</v>
      </c>
      <c r="E90" s="85">
        <v>5718</v>
      </c>
      <c r="F90" s="85">
        <v>1144</v>
      </c>
      <c r="G90" s="42">
        <v>83.83</v>
      </c>
      <c r="H90" s="43">
        <v>766.72</v>
      </c>
      <c r="I90" s="69">
        <f t="shared" si="2"/>
        <v>0.67020979020979</v>
      </c>
      <c r="J90" s="81" t="s">
        <v>23</v>
      </c>
      <c r="K90" s="81" t="s">
        <v>42</v>
      </c>
      <c r="L90" s="81"/>
      <c r="M90" s="40" t="s">
        <v>114</v>
      </c>
      <c r="N90" s="87" t="s">
        <v>383</v>
      </c>
      <c r="O90" s="40" t="s">
        <v>384</v>
      </c>
      <c r="P90" s="79">
        <v>0.95</v>
      </c>
      <c r="Q90" s="96" t="s">
        <v>28</v>
      </c>
      <c r="XEO90" s="115"/>
      <c r="XEP90" s="115"/>
      <c r="XEQ90" s="115"/>
      <c r="XER90" s="115"/>
      <c r="XES90" s="115"/>
      <c r="XET90" s="115"/>
      <c r="XEU90" s="115"/>
      <c r="XEV90" s="115"/>
      <c r="XEW90" s="115"/>
      <c r="XEX90" s="115"/>
      <c r="XEY90" s="115"/>
      <c r="XEZ90" s="115"/>
      <c r="XFA90" s="115"/>
      <c r="XFB90" s="115"/>
      <c r="XFC90" s="115"/>
      <c r="XFD90" s="115"/>
    </row>
    <row r="91" s="1" customFormat="1" ht="212" customHeight="1" spans="1:17">
      <c r="A91" s="40">
        <v>83</v>
      </c>
      <c r="B91" s="44" t="s">
        <v>385</v>
      </c>
      <c r="C91" s="103" t="s">
        <v>386</v>
      </c>
      <c r="D91" s="40" t="s">
        <v>53</v>
      </c>
      <c r="E91" s="40">
        <v>6200</v>
      </c>
      <c r="F91" s="87">
        <v>5150</v>
      </c>
      <c r="G91" s="42">
        <v>850</v>
      </c>
      <c r="H91" s="43">
        <v>2200</v>
      </c>
      <c r="I91" s="69">
        <f t="shared" si="2"/>
        <v>0.427184466019417</v>
      </c>
      <c r="J91" s="80"/>
      <c r="K91" s="87" t="s">
        <v>166</v>
      </c>
      <c r="L91" s="87"/>
      <c r="M91" s="76" t="s">
        <v>387</v>
      </c>
      <c r="N91" s="76" t="s">
        <v>388</v>
      </c>
      <c r="O91" s="110" t="s">
        <v>95</v>
      </c>
      <c r="P91" s="111">
        <v>0.9</v>
      </c>
      <c r="Q91" s="114" t="s">
        <v>28</v>
      </c>
    </row>
    <row r="92" s="1" customFormat="1" ht="112.5" spans="1:16384">
      <c r="A92" s="40">
        <v>84</v>
      </c>
      <c r="B92" s="41" t="s">
        <v>389</v>
      </c>
      <c r="C92" s="41" t="s">
        <v>390</v>
      </c>
      <c r="D92" s="40" t="s">
        <v>72</v>
      </c>
      <c r="E92" s="40">
        <v>38193</v>
      </c>
      <c r="F92" s="40">
        <v>15000</v>
      </c>
      <c r="G92" s="42">
        <v>1250</v>
      </c>
      <c r="H92" s="43">
        <v>3750</v>
      </c>
      <c r="I92" s="69">
        <f t="shared" si="2"/>
        <v>0.25</v>
      </c>
      <c r="J92" s="80"/>
      <c r="K92" s="80" t="s">
        <v>42</v>
      </c>
      <c r="L92" s="80"/>
      <c r="M92" s="40" t="s">
        <v>391</v>
      </c>
      <c r="N92" s="82" t="s">
        <v>392</v>
      </c>
      <c r="O92" s="40" t="s">
        <v>393</v>
      </c>
      <c r="P92" s="79">
        <v>0.9</v>
      </c>
      <c r="Q92" s="96" t="s">
        <v>28</v>
      </c>
      <c r="R92" s="1">
        <v>1</v>
      </c>
      <c r="XEO92" s="115"/>
      <c r="XEP92" s="115"/>
      <c r="XEQ92" s="115"/>
      <c r="XER92" s="115"/>
      <c r="XES92" s="115"/>
      <c r="XET92" s="115"/>
      <c r="XEU92" s="115"/>
      <c r="XEV92" s="115"/>
      <c r="XEW92" s="115"/>
      <c r="XEX92" s="115"/>
      <c r="XEY92" s="115"/>
      <c r="XEZ92" s="115"/>
      <c r="XFA92" s="115"/>
      <c r="XFB92" s="115"/>
      <c r="XFC92" s="115"/>
      <c r="XFD92" s="115"/>
    </row>
    <row r="93" s="1" customFormat="1" ht="56.25" spans="1:16384">
      <c r="A93" s="40">
        <v>85</v>
      </c>
      <c r="B93" s="41" t="s">
        <v>394</v>
      </c>
      <c r="C93" s="41" t="s">
        <v>395</v>
      </c>
      <c r="D93" s="40" t="s">
        <v>396</v>
      </c>
      <c r="E93" s="104">
        <v>118200</v>
      </c>
      <c r="F93" s="40">
        <v>13000</v>
      </c>
      <c r="G93" s="42">
        <v>1250</v>
      </c>
      <c r="H93" s="43">
        <v>3550</v>
      </c>
      <c r="I93" s="69">
        <f t="shared" si="2"/>
        <v>0.273076923076923</v>
      </c>
      <c r="J93" s="80"/>
      <c r="K93" s="80" t="s">
        <v>42</v>
      </c>
      <c r="L93" s="80"/>
      <c r="M93" s="40" t="s">
        <v>174</v>
      </c>
      <c r="N93" s="82" t="s">
        <v>175</v>
      </c>
      <c r="O93" s="40" t="s">
        <v>397</v>
      </c>
      <c r="P93" s="79">
        <v>0.9</v>
      </c>
      <c r="Q93" s="96" t="s">
        <v>28</v>
      </c>
      <c r="XEO93" s="115"/>
      <c r="XEP93" s="115"/>
      <c r="XEQ93" s="115"/>
      <c r="XER93" s="115"/>
      <c r="XES93" s="115"/>
      <c r="XET93" s="115"/>
      <c r="XEU93" s="115"/>
      <c r="XEV93" s="115"/>
      <c r="XEW93" s="115"/>
      <c r="XEX93" s="115"/>
      <c r="XEY93" s="115"/>
      <c r="XEZ93" s="115"/>
      <c r="XFA93" s="115"/>
      <c r="XFB93" s="115"/>
      <c r="XFC93" s="115"/>
      <c r="XFD93" s="115"/>
    </row>
    <row r="94" s="1" customFormat="1" ht="104.25" customHeight="1" spans="1:16384">
      <c r="A94" s="40">
        <v>86</v>
      </c>
      <c r="B94" s="41" t="s">
        <v>398</v>
      </c>
      <c r="C94" s="41" t="s">
        <v>399</v>
      </c>
      <c r="D94" s="40" t="s">
        <v>53</v>
      </c>
      <c r="E94" s="40">
        <v>1316</v>
      </c>
      <c r="F94" s="40">
        <v>1000</v>
      </c>
      <c r="G94" s="42">
        <v>90</v>
      </c>
      <c r="H94" s="43">
        <v>340</v>
      </c>
      <c r="I94" s="69">
        <f t="shared" si="2"/>
        <v>0.34</v>
      </c>
      <c r="J94" s="81"/>
      <c r="K94" s="81" t="s">
        <v>24</v>
      </c>
      <c r="L94" s="81"/>
      <c r="M94" s="40" t="s">
        <v>400</v>
      </c>
      <c r="N94" s="82" t="s">
        <v>401</v>
      </c>
      <c r="O94" s="40" t="s">
        <v>95</v>
      </c>
      <c r="P94" s="79">
        <v>0.9</v>
      </c>
      <c r="Q94" s="96" t="s">
        <v>28</v>
      </c>
      <c r="XEO94" s="116"/>
      <c r="XEP94" s="116"/>
      <c r="XEQ94" s="116"/>
      <c r="XER94" s="116"/>
      <c r="XES94" s="116"/>
      <c r="XET94" s="116"/>
      <c r="XEU94" s="116"/>
      <c r="XEV94" s="116"/>
      <c r="XEW94" s="116"/>
      <c r="XEX94" s="116"/>
      <c r="XEY94" s="116"/>
      <c r="XEZ94" s="116"/>
      <c r="XFA94" s="116"/>
      <c r="XFB94" s="116"/>
      <c r="XFC94" s="116"/>
      <c r="XFD94" s="116"/>
    </row>
    <row r="95" s="1" customFormat="1" ht="171" customHeight="1" spans="1:16384">
      <c r="A95" s="40">
        <v>87</v>
      </c>
      <c r="B95" s="41" t="s">
        <v>402</v>
      </c>
      <c r="C95" s="41" t="s">
        <v>403</v>
      </c>
      <c r="D95" s="40" t="s">
        <v>53</v>
      </c>
      <c r="E95" s="40">
        <v>2636</v>
      </c>
      <c r="F95" s="40">
        <v>2000</v>
      </c>
      <c r="G95" s="42">
        <v>468</v>
      </c>
      <c r="H95" s="43">
        <v>1081</v>
      </c>
      <c r="I95" s="69">
        <f t="shared" si="2"/>
        <v>0.5405</v>
      </c>
      <c r="J95" s="81" t="s">
        <v>23</v>
      </c>
      <c r="K95" s="81" t="s">
        <v>352</v>
      </c>
      <c r="L95" s="81"/>
      <c r="M95" s="40" t="s">
        <v>404</v>
      </c>
      <c r="N95" s="82" t="s">
        <v>405</v>
      </c>
      <c r="O95" s="40" t="s">
        <v>354</v>
      </c>
      <c r="P95" s="79">
        <v>0.85</v>
      </c>
      <c r="Q95" s="96" t="s">
        <v>28</v>
      </c>
      <c r="XEO95" s="115"/>
      <c r="XEP95" s="115"/>
      <c r="XEQ95" s="115"/>
      <c r="XER95" s="115"/>
      <c r="XES95" s="115"/>
      <c r="XET95" s="115"/>
      <c r="XEU95" s="115"/>
      <c r="XEV95" s="115"/>
      <c r="XEW95" s="115"/>
      <c r="XEX95" s="115"/>
      <c r="XEY95" s="115"/>
      <c r="XEZ95" s="115"/>
      <c r="XFA95" s="115"/>
      <c r="XFB95" s="115"/>
      <c r="XFC95" s="115"/>
      <c r="XFD95" s="115"/>
    </row>
    <row r="96" s="1" customFormat="1" ht="327" customHeight="1" spans="1:16384">
      <c r="A96" s="40">
        <v>88</v>
      </c>
      <c r="B96" s="41" t="s">
        <v>406</v>
      </c>
      <c r="C96" s="41" t="s">
        <v>407</v>
      </c>
      <c r="D96" s="40" t="s">
        <v>41</v>
      </c>
      <c r="E96" s="104">
        <v>23255.86</v>
      </c>
      <c r="F96" s="40">
        <v>11580</v>
      </c>
      <c r="G96" s="42">
        <v>1050</v>
      </c>
      <c r="H96" s="43">
        <v>3135</v>
      </c>
      <c r="I96" s="69">
        <f t="shared" si="2"/>
        <v>0.270725388601036</v>
      </c>
      <c r="J96" s="81"/>
      <c r="K96" s="81" t="s">
        <v>42</v>
      </c>
      <c r="L96" s="81"/>
      <c r="M96" s="40" t="s">
        <v>391</v>
      </c>
      <c r="N96" s="82" t="s">
        <v>408</v>
      </c>
      <c r="O96" s="40" t="s">
        <v>409</v>
      </c>
      <c r="P96" s="79">
        <v>0.9</v>
      </c>
      <c r="Q96" s="96" t="s">
        <v>28</v>
      </c>
      <c r="R96" s="1">
        <v>1</v>
      </c>
      <c r="XEO96" s="115"/>
      <c r="XEP96" s="115"/>
      <c r="XEQ96" s="115"/>
      <c r="XER96" s="115"/>
      <c r="XES96" s="115"/>
      <c r="XET96" s="115"/>
      <c r="XEU96" s="115"/>
      <c r="XEV96" s="115"/>
      <c r="XEW96" s="115"/>
      <c r="XEX96" s="115"/>
      <c r="XEY96" s="115"/>
      <c r="XEZ96" s="115"/>
      <c r="XFA96" s="115"/>
      <c r="XFB96" s="115"/>
      <c r="XFC96" s="115"/>
      <c r="XFD96" s="115"/>
    </row>
    <row r="97" s="1" customFormat="1" ht="197" customHeight="1" spans="1:16384">
      <c r="A97" s="40">
        <v>89</v>
      </c>
      <c r="B97" s="41" t="s">
        <v>410</v>
      </c>
      <c r="C97" s="41" t="s">
        <v>411</v>
      </c>
      <c r="D97" s="40" t="s">
        <v>41</v>
      </c>
      <c r="E97" s="104">
        <v>8399.55</v>
      </c>
      <c r="F97" s="40">
        <v>5880</v>
      </c>
      <c r="G97" s="42">
        <v>510</v>
      </c>
      <c r="H97" s="43">
        <v>1670</v>
      </c>
      <c r="I97" s="69">
        <f t="shared" si="2"/>
        <v>0.284013605442177</v>
      </c>
      <c r="J97" s="81"/>
      <c r="K97" s="81" t="s">
        <v>42</v>
      </c>
      <c r="L97" s="81"/>
      <c r="M97" s="40" t="s">
        <v>412</v>
      </c>
      <c r="N97" s="82" t="s">
        <v>413</v>
      </c>
      <c r="O97" s="40" t="s">
        <v>414</v>
      </c>
      <c r="P97" s="79">
        <v>0.9</v>
      </c>
      <c r="Q97" s="96" t="s">
        <v>28</v>
      </c>
      <c r="R97" s="1">
        <v>1</v>
      </c>
      <c r="XEO97" s="115"/>
      <c r="XEP97" s="115"/>
      <c r="XEQ97" s="115"/>
      <c r="XER97" s="115"/>
      <c r="XES97" s="115"/>
      <c r="XET97" s="115"/>
      <c r="XEU97" s="115"/>
      <c r="XEV97" s="115"/>
      <c r="XEW97" s="115"/>
      <c r="XEX97" s="115"/>
      <c r="XEY97" s="115"/>
      <c r="XEZ97" s="115"/>
      <c r="XFA97" s="115"/>
      <c r="XFB97" s="115"/>
      <c r="XFC97" s="115"/>
      <c r="XFD97" s="115"/>
    </row>
    <row r="98" s="1" customFormat="1" ht="246" customHeight="1" spans="1:16384">
      <c r="A98" s="40">
        <v>90</v>
      </c>
      <c r="B98" s="41" t="s">
        <v>415</v>
      </c>
      <c r="C98" s="41" t="s">
        <v>416</v>
      </c>
      <c r="D98" s="40" t="s">
        <v>87</v>
      </c>
      <c r="E98" s="40">
        <v>4645</v>
      </c>
      <c r="F98" s="40">
        <v>2640</v>
      </c>
      <c r="G98" s="42">
        <v>315</v>
      </c>
      <c r="H98" s="43">
        <v>820</v>
      </c>
      <c r="I98" s="69">
        <f t="shared" si="2"/>
        <v>0.310606060606061</v>
      </c>
      <c r="J98" s="81"/>
      <c r="K98" s="81" t="s">
        <v>417</v>
      </c>
      <c r="L98" s="81"/>
      <c r="M98" s="40" t="s">
        <v>418</v>
      </c>
      <c r="N98" s="82" t="s">
        <v>419</v>
      </c>
      <c r="O98" s="82" t="s">
        <v>420</v>
      </c>
      <c r="P98" s="79">
        <v>1</v>
      </c>
      <c r="Q98" s="96" t="s">
        <v>120</v>
      </c>
      <c r="XEO98" s="115"/>
      <c r="XEP98" s="115"/>
      <c r="XEQ98" s="115"/>
      <c r="XER98" s="115"/>
      <c r="XES98" s="115"/>
      <c r="XET98" s="115"/>
      <c r="XEU98" s="115"/>
      <c r="XEV98" s="115"/>
      <c r="XEW98" s="115"/>
      <c r="XEX98" s="115"/>
      <c r="XEY98" s="115"/>
      <c r="XEZ98" s="115"/>
      <c r="XFA98" s="115"/>
      <c r="XFB98" s="115"/>
      <c r="XFC98" s="115"/>
      <c r="XFD98" s="115"/>
    </row>
    <row r="99" s="1" customFormat="1" ht="141" customHeight="1" spans="1:16384">
      <c r="A99" s="40">
        <v>91</v>
      </c>
      <c r="B99" s="41" t="s">
        <v>421</v>
      </c>
      <c r="C99" s="41" t="s">
        <v>422</v>
      </c>
      <c r="D99" s="40" t="s">
        <v>41</v>
      </c>
      <c r="E99" s="40">
        <v>2850</v>
      </c>
      <c r="F99" s="40">
        <v>2200</v>
      </c>
      <c r="G99" s="42">
        <v>420</v>
      </c>
      <c r="H99" s="43">
        <v>553</v>
      </c>
      <c r="I99" s="69">
        <f t="shared" si="2"/>
        <v>0.251363636363636</v>
      </c>
      <c r="J99" s="81"/>
      <c r="K99" s="81" t="s">
        <v>42</v>
      </c>
      <c r="L99" s="81"/>
      <c r="M99" s="40" t="s">
        <v>418</v>
      </c>
      <c r="N99" s="82" t="s">
        <v>423</v>
      </c>
      <c r="O99" s="82" t="s">
        <v>420</v>
      </c>
      <c r="P99" s="79">
        <v>0.8</v>
      </c>
      <c r="Q99" s="96" t="s">
        <v>28</v>
      </c>
      <c r="XEO99" s="115"/>
      <c r="XEP99" s="115"/>
      <c r="XEQ99" s="115"/>
      <c r="XER99" s="115"/>
      <c r="XES99" s="115"/>
      <c r="XET99" s="115"/>
      <c r="XEU99" s="115"/>
      <c r="XEV99" s="115"/>
      <c r="XEW99" s="115"/>
      <c r="XEX99" s="115"/>
      <c r="XEY99" s="115"/>
      <c r="XEZ99" s="115"/>
      <c r="XFA99" s="115"/>
      <c r="XFB99" s="115"/>
      <c r="XFC99" s="115"/>
      <c r="XFD99" s="115"/>
    </row>
    <row r="100" s="1" customFormat="1" ht="311" customHeight="1" spans="1:16384">
      <c r="A100" s="40">
        <v>92</v>
      </c>
      <c r="B100" s="41" t="s">
        <v>424</v>
      </c>
      <c r="C100" s="105" t="s">
        <v>425</v>
      </c>
      <c r="D100" s="40" t="s">
        <v>53</v>
      </c>
      <c r="E100" s="104">
        <v>2193</v>
      </c>
      <c r="F100" s="40">
        <v>1572</v>
      </c>
      <c r="G100" s="42">
        <v>120</v>
      </c>
      <c r="H100" s="43">
        <v>870</v>
      </c>
      <c r="I100" s="69">
        <f t="shared" si="2"/>
        <v>0.553435114503817</v>
      </c>
      <c r="J100" s="80" t="s">
        <v>23</v>
      </c>
      <c r="K100" s="80" t="s">
        <v>426</v>
      </c>
      <c r="L100" s="80"/>
      <c r="M100" s="112" t="s">
        <v>427</v>
      </c>
      <c r="N100" s="82" t="s">
        <v>428</v>
      </c>
      <c r="O100" s="40" t="s">
        <v>368</v>
      </c>
      <c r="P100" s="79">
        <v>0.85</v>
      </c>
      <c r="Q100" s="96" t="s">
        <v>28</v>
      </c>
      <c r="XEO100" s="115"/>
      <c r="XEP100" s="115"/>
      <c r="XEQ100" s="115"/>
      <c r="XER100" s="115"/>
      <c r="XES100" s="115"/>
      <c r="XET100" s="115"/>
      <c r="XEU100" s="115"/>
      <c r="XEV100" s="115"/>
      <c r="XEW100" s="115"/>
      <c r="XEX100" s="115"/>
      <c r="XEY100" s="115"/>
      <c r="XEZ100" s="115"/>
      <c r="XFA100" s="115"/>
      <c r="XFB100" s="115"/>
      <c r="XFC100" s="115"/>
      <c r="XFD100" s="115"/>
    </row>
    <row r="101" s="1" customFormat="1" ht="271" customHeight="1" spans="1:17">
      <c r="A101" s="40">
        <v>93</v>
      </c>
      <c r="B101" s="44" t="s">
        <v>429</v>
      </c>
      <c r="C101" s="50" t="s">
        <v>430</v>
      </c>
      <c r="D101" s="45" t="s">
        <v>87</v>
      </c>
      <c r="E101" s="45">
        <v>34880</v>
      </c>
      <c r="F101" s="45">
        <v>3000</v>
      </c>
      <c r="G101" s="42">
        <v>60</v>
      </c>
      <c r="H101" s="43">
        <v>60</v>
      </c>
      <c r="I101" s="69">
        <f t="shared" si="2"/>
        <v>0.02</v>
      </c>
      <c r="J101" s="45"/>
      <c r="K101" s="78" t="s">
        <v>24</v>
      </c>
      <c r="L101" s="78"/>
      <c r="M101" s="113" t="s">
        <v>431</v>
      </c>
      <c r="N101" s="45" t="s">
        <v>432</v>
      </c>
      <c r="O101" s="45" t="s">
        <v>433</v>
      </c>
      <c r="P101" s="75">
        <v>0.6</v>
      </c>
      <c r="Q101" s="99" t="s">
        <v>185</v>
      </c>
    </row>
    <row r="102" s="1" customFormat="1" ht="108.9" customHeight="1" spans="1:17">
      <c r="A102" s="40">
        <v>94</v>
      </c>
      <c r="B102" s="44" t="s">
        <v>434</v>
      </c>
      <c r="C102" s="44" t="s">
        <v>435</v>
      </c>
      <c r="D102" s="45" t="s">
        <v>53</v>
      </c>
      <c r="E102" s="45">
        <v>2097</v>
      </c>
      <c r="F102" s="45">
        <v>686</v>
      </c>
      <c r="G102" s="42">
        <v>20</v>
      </c>
      <c r="H102" s="43">
        <v>40</v>
      </c>
      <c r="I102" s="69">
        <f t="shared" si="2"/>
        <v>0.0583090379008746</v>
      </c>
      <c r="J102" s="45"/>
      <c r="K102" s="78" t="s">
        <v>24</v>
      </c>
      <c r="L102" s="78"/>
      <c r="M102" s="45" t="s">
        <v>436</v>
      </c>
      <c r="N102" s="45" t="s">
        <v>437</v>
      </c>
      <c r="O102" s="45" t="s">
        <v>139</v>
      </c>
      <c r="P102" s="75">
        <v>0.65</v>
      </c>
      <c r="Q102" s="99" t="s">
        <v>185</v>
      </c>
    </row>
    <row r="103" s="1" customFormat="1" ht="165" customHeight="1" spans="1:17">
      <c r="A103" s="40">
        <v>95</v>
      </c>
      <c r="B103" s="44" t="s">
        <v>438</v>
      </c>
      <c r="C103" s="41" t="s">
        <v>439</v>
      </c>
      <c r="D103" s="40">
        <v>2024</v>
      </c>
      <c r="E103" s="102">
        <v>3000</v>
      </c>
      <c r="F103" s="87">
        <v>3000</v>
      </c>
      <c r="G103" s="47">
        <v>300</v>
      </c>
      <c r="H103" s="43">
        <v>300</v>
      </c>
      <c r="I103" s="69">
        <f t="shared" si="2"/>
        <v>0.1</v>
      </c>
      <c r="J103" s="81" t="s">
        <v>151</v>
      </c>
      <c r="K103" s="81" t="s">
        <v>352</v>
      </c>
      <c r="L103" s="81"/>
      <c r="M103" s="40" t="s">
        <v>182</v>
      </c>
      <c r="N103" s="87" t="s">
        <v>440</v>
      </c>
      <c r="O103" s="109" t="s">
        <v>441</v>
      </c>
      <c r="P103" s="79">
        <v>0.8</v>
      </c>
      <c r="Q103" s="98" t="s">
        <v>28</v>
      </c>
    </row>
    <row r="104" s="1" customFormat="1" ht="119.1" customHeight="1" spans="1:16384">
      <c r="A104" s="40">
        <v>96</v>
      </c>
      <c r="B104" s="41" t="s">
        <v>442</v>
      </c>
      <c r="C104" s="41" t="s">
        <v>443</v>
      </c>
      <c r="D104" s="40">
        <v>2024</v>
      </c>
      <c r="E104" s="40">
        <v>6000</v>
      </c>
      <c r="F104" s="40">
        <v>6000</v>
      </c>
      <c r="G104" s="42">
        <v>600</v>
      </c>
      <c r="H104" s="43">
        <v>1700</v>
      </c>
      <c r="I104" s="69">
        <f t="shared" si="2"/>
        <v>0.283333333333333</v>
      </c>
      <c r="J104" s="81" t="s">
        <v>23</v>
      </c>
      <c r="K104" s="81" t="s">
        <v>24</v>
      </c>
      <c r="L104" s="81"/>
      <c r="M104" s="40" t="s">
        <v>114</v>
      </c>
      <c r="N104" s="45" t="s">
        <v>115</v>
      </c>
      <c r="O104" s="40" t="s">
        <v>444</v>
      </c>
      <c r="P104" s="79">
        <v>0.85</v>
      </c>
      <c r="Q104" s="98" t="s">
        <v>28</v>
      </c>
      <c r="XEO104" s="117"/>
      <c r="XEP104" s="117"/>
      <c r="XEQ104" s="117"/>
      <c r="XER104" s="117"/>
      <c r="XES104" s="117"/>
      <c r="XET104" s="117"/>
      <c r="XEU104" s="117"/>
      <c r="XEV104" s="117"/>
      <c r="XEW104" s="117"/>
      <c r="XEX104" s="117"/>
      <c r="XEY104" s="117"/>
      <c r="XEZ104" s="117"/>
      <c r="XFA104" s="117"/>
      <c r="XFB104" s="117"/>
      <c r="XFC104" s="117"/>
      <c r="XFD104" s="117"/>
    </row>
    <row r="105" s="1" customFormat="1" ht="75" spans="1:16384">
      <c r="A105" s="40">
        <v>97</v>
      </c>
      <c r="B105" s="41" t="s">
        <v>445</v>
      </c>
      <c r="C105" s="41" t="s">
        <v>446</v>
      </c>
      <c r="D105" s="40" t="s">
        <v>41</v>
      </c>
      <c r="E105" s="40">
        <v>1018</v>
      </c>
      <c r="F105" s="40">
        <v>818</v>
      </c>
      <c r="G105" s="42">
        <v>63</v>
      </c>
      <c r="H105" s="43">
        <v>210</v>
      </c>
      <c r="I105" s="69">
        <f t="shared" si="2"/>
        <v>0.256723716381418</v>
      </c>
      <c r="J105" s="81"/>
      <c r="K105" s="81" t="s">
        <v>42</v>
      </c>
      <c r="L105" s="81"/>
      <c r="M105" s="40" t="s">
        <v>114</v>
      </c>
      <c r="N105" s="45" t="s">
        <v>115</v>
      </c>
      <c r="O105" s="40" t="s">
        <v>444</v>
      </c>
      <c r="P105" s="79">
        <v>0.9</v>
      </c>
      <c r="Q105" s="96" t="s">
        <v>28</v>
      </c>
      <c r="XEO105" s="117"/>
      <c r="XEP105" s="117"/>
      <c r="XEQ105" s="117"/>
      <c r="XER105" s="117"/>
      <c r="XES105" s="117"/>
      <c r="XET105" s="117"/>
      <c r="XEU105" s="117"/>
      <c r="XEV105" s="117"/>
      <c r="XEW105" s="117"/>
      <c r="XEX105" s="117"/>
      <c r="XEY105" s="117"/>
      <c r="XEZ105" s="117"/>
      <c r="XFA105" s="117"/>
      <c r="XFB105" s="117"/>
      <c r="XFC105" s="117"/>
      <c r="XFD105" s="117"/>
    </row>
    <row r="106" s="1" customFormat="1" ht="75" spans="1:16384">
      <c r="A106" s="40">
        <v>98</v>
      </c>
      <c r="B106" s="41" t="s">
        <v>447</v>
      </c>
      <c r="C106" s="41" t="s">
        <v>448</v>
      </c>
      <c r="D106" s="40" t="s">
        <v>41</v>
      </c>
      <c r="E106" s="40">
        <v>7349</v>
      </c>
      <c r="F106" s="40">
        <v>5000</v>
      </c>
      <c r="G106" s="42">
        <v>4.5</v>
      </c>
      <c r="H106" s="43">
        <v>14.6</v>
      </c>
      <c r="I106" s="69">
        <f t="shared" si="2"/>
        <v>0.00292</v>
      </c>
      <c r="J106" s="81"/>
      <c r="K106" s="81" t="s">
        <v>42</v>
      </c>
      <c r="L106" s="81"/>
      <c r="M106" s="40" t="s">
        <v>114</v>
      </c>
      <c r="N106" s="45" t="s">
        <v>449</v>
      </c>
      <c r="O106" s="40" t="s">
        <v>444</v>
      </c>
      <c r="P106" s="79">
        <v>0.5</v>
      </c>
      <c r="Q106" s="96" t="s">
        <v>185</v>
      </c>
      <c r="XEO106" s="117"/>
      <c r="XEP106" s="117"/>
      <c r="XEQ106" s="117"/>
      <c r="XER106" s="117"/>
      <c r="XES106" s="117"/>
      <c r="XET106" s="117"/>
      <c r="XEU106" s="117"/>
      <c r="XEV106" s="117"/>
      <c r="XEW106" s="117"/>
      <c r="XEX106" s="117"/>
      <c r="XEY106" s="117"/>
      <c r="XEZ106" s="117"/>
      <c r="XFA106" s="117"/>
      <c r="XFB106" s="117"/>
      <c r="XFC106" s="117"/>
      <c r="XFD106" s="117"/>
    </row>
    <row r="107" s="1" customFormat="1" ht="151.2" customHeight="1" spans="1:17">
      <c r="A107" s="40">
        <v>99</v>
      </c>
      <c r="B107" s="41" t="s">
        <v>450</v>
      </c>
      <c r="C107" s="41" t="s">
        <v>451</v>
      </c>
      <c r="D107" s="40" t="s">
        <v>53</v>
      </c>
      <c r="E107" s="40">
        <v>9260</v>
      </c>
      <c r="F107" s="40">
        <v>6760</v>
      </c>
      <c r="G107" s="42">
        <v>480</v>
      </c>
      <c r="H107" s="43">
        <v>1820</v>
      </c>
      <c r="I107" s="69">
        <f t="shared" si="2"/>
        <v>0.269230769230769</v>
      </c>
      <c r="J107" s="80"/>
      <c r="K107" s="80" t="s">
        <v>24</v>
      </c>
      <c r="L107" s="80"/>
      <c r="M107" s="40" t="s">
        <v>114</v>
      </c>
      <c r="N107" s="45" t="s">
        <v>115</v>
      </c>
      <c r="O107" s="40" t="s">
        <v>444</v>
      </c>
      <c r="P107" s="79">
        <v>0.9</v>
      </c>
      <c r="Q107" s="96" t="s">
        <v>28</v>
      </c>
    </row>
    <row r="108" s="1" customFormat="1" ht="149.1" customHeight="1" spans="1:17">
      <c r="A108" s="40">
        <v>100</v>
      </c>
      <c r="B108" s="41" t="s">
        <v>452</v>
      </c>
      <c r="C108" s="41" t="s">
        <v>453</v>
      </c>
      <c r="D108" s="40" t="s">
        <v>53</v>
      </c>
      <c r="E108" s="40">
        <v>11416</v>
      </c>
      <c r="F108" s="40">
        <v>8466</v>
      </c>
      <c r="G108" s="42">
        <v>710</v>
      </c>
      <c r="H108" s="43">
        <v>2383</v>
      </c>
      <c r="I108" s="69">
        <f t="shared" si="2"/>
        <v>0.281478856602882</v>
      </c>
      <c r="J108" s="80"/>
      <c r="K108" s="80" t="s">
        <v>24</v>
      </c>
      <c r="L108" s="80"/>
      <c r="M108" s="40" t="s">
        <v>114</v>
      </c>
      <c r="N108" s="45" t="s">
        <v>115</v>
      </c>
      <c r="O108" s="40" t="s">
        <v>444</v>
      </c>
      <c r="P108" s="79">
        <v>0.9</v>
      </c>
      <c r="Q108" s="96" t="s">
        <v>28</v>
      </c>
    </row>
  </sheetData>
  <mergeCells count="23">
    <mergeCell ref="A1:B1"/>
    <mergeCell ref="A2:O2"/>
    <mergeCell ref="A3:O3"/>
    <mergeCell ref="A4:B4"/>
    <mergeCell ref="A5:N5"/>
    <mergeCell ref="A8:C8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ageMargins left="0.472222222222222" right="0.156944444444444" top="0.590277777777778" bottom="0.432638888888889" header="0.314583333333333" footer="0.314583333333333"/>
  <pageSetup paperSize="8" scale="40" fitToHeight="0" orientation="landscape" useFirstPageNumber="1" horizontalDpi="600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月进度情况表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觾</cp:lastModifiedBy>
  <dcterms:created xsi:type="dcterms:W3CDTF">2017-08-28T16:07:00Z</dcterms:created>
  <dcterms:modified xsi:type="dcterms:W3CDTF">2024-10-14T01:07:04Z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2052-12.1.0.18276</vt:lpwstr>
  </property>
  <property fmtid="{D5CDD505-2E9C-101B-9397-08002B2CF9AE}" pid="4" name="ICV">
    <vt:lpwstr>545D68DE15744031A58CCEF3B55E0F2C_13</vt:lpwstr>
  </property>
</Properties>
</file>